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nhscanl.sharepoint.com/sites/I3Information/Shared Documents/Corporate Information/Information/Safer Staffing/E-Roster Extracts/2024/"/>
    </mc:Choice>
  </mc:AlternateContent>
  <xr:revisionPtr revIDLastSave="143" documentId="8_{963D5351-987F-4CF0-A921-F158CA64490B}" xr6:coauthVersionLast="47" xr6:coauthVersionMax="47" xr10:uidLastSave="{8529F7BD-A9A1-4906-B86C-9F0FE0F48954}"/>
  <bookViews>
    <workbookView xWindow="-28920" yWindow="-120" windowWidth="29040" windowHeight="15840" activeTab="3" xr2:uid="{00000000-000D-0000-FFFF-FFFF00000000}"/>
  </bookViews>
  <sheets>
    <sheet name="Unify Report" sheetId="1" r:id="rId1"/>
    <sheet name="Ward Mapping" sheetId="2" r:id="rId2"/>
    <sheet name="Bed Numbers" sheetId="3" r:id="rId3"/>
    <sheet name="Distinct Wards" sheetId="5" r:id="rId4"/>
    <sheet name="Spec Lookup" sheetId="7" state="hidden" r:id="rId5"/>
  </sheets>
  <externalReferences>
    <externalReference r:id="rId6"/>
  </externalReferences>
  <definedNames>
    <definedName name="_xlnm._FilterDatabase" localSheetId="2" hidden="1">'Bed Numbers'!$A$1:$L$53</definedName>
    <definedName name="_xlnm._FilterDatabase" localSheetId="3" hidden="1">'Distinct Wards'!$D$1:$W$38</definedName>
    <definedName name="_xlnm._FilterDatabase" localSheetId="0" hidden="1">'Unify Report'!$A$1:$Z$469</definedName>
    <definedName name="_xlnm._FilterDatabase" localSheetId="1" hidden="1">'Ward Mapping'!$A$1:$B$1</definedName>
    <definedName name="Specialties">'[1]Reference Data'!$A$2:$A$250</definedName>
  </definedNames>
  <calcPr calcId="191028" calcCompleted="0"/>
  <pivotCaches>
    <pivotCache cacheId="6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3" l="1"/>
  <c r="K54" i="3" s="1"/>
  <c r="C55" i="3"/>
  <c r="J55" i="3" s="1"/>
  <c r="C53" i="3"/>
  <c r="J53" i="3" s="1"/>
  <c r="C52" i="3"/>
  <c r="K52" i="3" s="1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W3" i="5"/>
  <c r="W2" i="5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C3" i="3"/>
  <c r="K3" i="3" s="1"/>
  <c r="C4" i="3"/>
  <c r="K4" i="3" s="1"/>
  <c r="C5" i="3"/>
  <c r="J5" i="3" s="1"/>
  <c r="C6" i="3"/>
  <c r="K6" i="3" s="1"/>
  <c r="C7" i="3"/>
  <c r="J7" i="3" s="1"/>
  <c r="C8" i="3"/>
  <c r="J8" i="3" s="1"/>
  <c r="C9" i="3"/>
  <c r="J9" i="3" s="1"/>
  <c r="C10" i="3"/>
  <c r="J10" i="3" s="1"/>
  <c r="C11" i="3"/>
  <c r="K11" i="3" s="1"/>
  <c r="C12" i="3"/>
  <c r="J12" i="3" s="1"/>
  <c r="C13" i="3"/>
  <c r="K13" i="3" s="1"/>
  <c r="C14" i="3"/>
  <c r="K14" i="3" s="1"/>
  <c r="C15" i="3"/>
  <c r="K15" i="3" s="1"/>
  <c r="C16" i="3"/>
  <c r="K16" i="3" s="1"/>
  <c r="C17" i="3"/>
  <c r="J17" i="3" s="1"/>
  <c r="C18" i="3"/>
  <c r="K18" i="3" s="1"/>
  <c r="C19" i="3"/>
  <c r="J19" i="3" s="1"/>
  <c r="C20" i="3"/>
  <c r="J20" i="3" s="1"/>
  <c r="C21" i="3"/>
  <c r="J21" i="3" s="1"/>
  <c r="C22" i="3"/>
  <c r="J22" i="3" s="1"/>
  <c r="C23" i="3"/>
  <c r="K23" i="3" s="1"/>
  <c r="C24" i="3"/>
  <c r="J24" i="3" s="1"/>
  <c r="C25" i="3"/>
  <c r="K25" i="3" s="1"/>
  <c r="C26" i="3"/>
  <c r="K26" i="3" s="1"/>
  <c r="C27" i="3"/>
  <c r="K27" i="3" s="1"/>
  <c r="C28" i="3"/>
  <c r="K28" i="3" s="1"/>
  <c r="C29" i="3"/>
  <c r="J29" i="3" s="1"/>
  <c r="C30" i="3"/>
  <c r="K30" i="3" s="1"/>
  <c r="C31" i="3"/>
  <c r="J31" i="3" s="1"/>
  <c r="C32" i="3"/>
  <c r="J32" i="3" s="1"/>
  <c r="C33" i="3"/>
  <c r="J33" i="3" s="1"/>
  <c r="C34" i="3"/>
  <c r="J34" i="3" s="1"/>
  <c r="C35" i="3"/>
  <c r="K35" i="3" s="1"/>
  <c r="C36" i="3"/>
  <c r="J36" i="3" s="1"/>
  <c r="C37" i="3"/>
  <c r="K37" i="3" s="1"/>
  <c r="C38" i="3"/>
  <c r="K38" i="3" s="1"/>
  <c r="C39" i="3"/>
  <c r="K39" i="3" s="1"/>
  <c r="C40" i="3"/>
  <c r="K40" i="3" s="1"/>
  <c r="C41" i="3"/>
  <c r="J41" i="3" s="1"/>
  <c r="C42" i="3"/>
  <c r="K42" i="3" s="1"/>
  <c r="C43" i="3"/>
  <c r="J43" i="3" s="1"/>
  <c r="C44" i="3"/>
  <c r="J44" i="3" s="1"/>
  <c r="C45" i="3"/>
  <c r="J45" i="3" s="1"/>
  <c r="C46" i="3"/>
  <c r="J46" i="3" s="1"/>
  <c r="C47" i="3"/>
  <c r="K47" i="3" s="1"/>
  <c r="C48" i="3"/>
  <c r="J48" i="3" s="1"/>
  <c r="C49" i="3"/>
  <c r="K49" i="3" s="1"/>
  <c r="C50" i="3"/>
  <c r="K50" i="3" s="1"/>
  <c r="C51" i="3"/>
  <c r="K51" i="3" s="1"/>
  <c r="V2" i="5"/>
  <c r="C2" i="3"/>
  <c r="J2" i="3" s="1"/>
  <c r="D54" i="3" l="1"/>
  <c r="D52" i="3"/>
  <c r="H52" i="3"/>
  <c r="F16" i="3"/>
  <c r="H54" i="3"/>
  <c r="I36" i="3"/>
  <c r="I34" i="3"/>
  <c r="I24" i="3"/>
  <c r="D53" i="3"/>
  <c r="J18" i="3"/>
  <c r="J16" i="3"/>
  <c r="E36" i="3"/>
  <c r="E34" i="3"/>
  <c r="E24" i="3"/>
  <c r="F18" i="3"/>
  <c r="D40" i="3"/>
  <c r="E22" i="3"/>
  <c r="F4" i="3"/>
  <c r="H40" i="3"/>
  <c r="I22" i="3"/>
  <c r="J4" i="3"/>
  <c r="D30" i="3"/>
  <c r="E12" i="3"/>
  <c r="G48" i="3"/>
  <c r="H30" i="3"/>
  <c r="I12" i="3"/>
  <c r="K48" i="3"/>
  <c r="D42" i="3"/>
  <c r="F6" i="3"/>
  <c r="J6" i="3"/>
  <c r="D28" i="3"/>
  <c r="E10" i="3"/>
  <c r="G46" i="3"/>
  <c r="H28" i="3"/>
  <c r="I10" i="3"/>
  <c r="K36" i="3"/>
  <c r="H42" i="3"/>
  <c r="D18" i="3"/>
  <c r="F54" i="3"/>
  <c r="G36" i="3"/>
  <c r="H18" i="3"/>
  <c r="J54" i="3"/>
  <c r="K24" i="3"/>
  <c r="D16" i="3"/>
  <c r="F52" i="3"/>
  <c r="G34" i="3"/>
  <c r="H16" i="3"/>
  <c r="J52" i="3"/>
  <c r="K22" i="3"/>
  <c r="D6" i="3"/>
  <c r="F42" i="3"/>
  <c r="G24" i="3"/>
  <c r="H6" i="3"/>
  <c r="J42" i="3"/>
  <c r="K12" i="3"/>
  <c r="D4" i="3"/>
  <c r="F40" i="3"/>
  <c r="G22" i="3"/>
  <c r="H4" i="3"/>
  <c r="J40" i="3"/>
  <c r="K10" i="3"/>
  <c r="E48" i="3"/>
  <c r="F30" i="3"/>
  <c r="G12" i="3"/>
  <c r="I48" i="3"/>
  <c r="J30" i="3"/>
  <c r="E46" i="3"/>
  <c r="F28" i="3"/>
  <c r="G10" i="3"/>
  <c r="I46" i="3"/>
  <c r="J28" i="3"/>
  <c r="D51" i="3"/>
  <c r="D39" i="3"/>
  <c r="D27" i="3"/>
  <c r="D15" i="3"/>
  <c r="D3" i="3"/>
  <c r="E45" i="3"/>
  <c r="E33" i="3"/>
  <c r="E21" i="3"/>
  <c r="E9" i="3"/>
  <c r="F51" i="3"/>
  <c r="F39" i="3"/>
  <c r="F27" i="3"/>
  <c r="F15" i="3"/>
  <c r="F3" i="3"/>
  <c r="G45" i="3"/>
  <c r="G33" i="3"/>
  <c r="G21" i="3"/>
  <c r="G9" i="3"/>
  <c r="H51" i="3"/>
  <c r="H39" i="3"/>
  <c r="H27" i="3"/>
  <c r="H15" i="3"/>
  <c r="H3" i="3"/>
  <c r="I45" i="3"/>
  <c r="I33" i="3"/>
  <c r="K22" i="5" s="1"/>
  <c r="I21" i="3"/>
  <c r="I9" i="3"/>
  <c r="J51" i="3"/>
  <c r="J39" i="3"/>
  <c r="J27" i="3"/>
  <c r="J15" i="3"/>
  <c r="J3" i="3"/>
  <c r="L3" i="5" s="1"/>
  <c r="K45" i="3"/>
  <c r="K33" i="3"/>
  <c r="K21" i="3"/>
  <c r="K9" i="3"/>
  <c r="D50" i="3"/>
  <c r="D38" i="3"/>
  <c r="D26" i="3"/>
  <c r="D14" i="3"/>
  <c r="E2" i="3"/>
  <c r="E44" i="3"/>
  <c r="E32" i="3"/>
  <c r="E20" i="3"/>
  <c r="E8" i="3"/>
  <c r="F50" i="3"/>
  <c r="F38" i="3"/>
  <c r="H23" i="5" s="1"/>
  <c r="F26" i="3"/>
  <c r="F14" i="3"/>
  <c r="G2" i="3"/>
  <c r="G44" i="3"/>
  <c r="G32" i="3"/>
  <c r="G20" i="3"/>
  <c r="I17" i="5" s="1"/>
  <c r="G8" i="3"/>
  <c r="H50" i="3"/>
  <c r="H38" i="3"/>
  <c r="H26" i="3"/>
  <c r="H14" i="3"/>
  <c r="I2" i="3"/>
  <c r="I44" i="3"/>
  <c r="I32" i="3"/>
  <c r="I20" i="3"/>
  <c r="K17" i="5" s="1"/>
  <c r="I8" i="3"/>
  <c r="J50" i="3"/>
  <c r="J38" i="3"/>
  <c r="J26" i="3"/>
  <c r="J14" i="3"/>
  <c r="K2" i="3"/>
  <c r="K44" i="3"/>
  <c r="K32" i="3"/>
  <c r="K20" i="3"/>
  <c r="K8" i="3"/>
  <c r="K46" i="3"/>
  <c r="K34" i="3"/>
  <c r="D49" i="3"/>
  <c r="D37" i="3"/>
  <c r="D25" i="3"/>
  <c r="D13" i="3"/>
  <c r="E55" i="3"/>
  <c r="E43" i="3"/>
  <c r="E31" i="3"/>
  <c r="E19" i="3"/>
  <c r="E7" i="3"/>
  <c r="F49" i="3"/>
  <c r="F37" i="3"/>
  <c r="H29" i="5" s="1"/>
  <c r="F25" i="3"/>
  <c r="F13" i="3"/>
  <c r="G55" i="3"/>
  <c r="G43" i="3"/>
  <c r="G31" i="3"/>
  <c r="G19" i="3"/>
  <c r="G7" i="3"/>
  <c r="H49" i="3"/>
  <c r="H37" i="3"/>
  <c r="H25" i="3"/>
  <c r="H13" i="3"/>
  <c r="I55" i="3"/>
  <c r="I43" i="3"/>
  <c r="I31" i="3"/>
  <c r="I19" i="3"/>
  <c r="I7" i="3"/>
  <c r="J49" i="3"/>
  <c r="J37" i="3"/>
  <c r="J25" i="3"/>
  <c r="J13" i="3"/>
  <c r="K55" i="3"/>
  <c r="K43" i="3"/>
  <c r="K31" i="3"/>
  <c r="K19" i="3"/>
  <c r="K7" i="3"/>
  <c r="D48" i="3"/>
  <c r="D36" i="3"/>
  <c r="D24" i="3"/>
  <c r="D12" i="3"/>
  <c r="E54" i="3"/>
  <c r="E42" i="3"/>
  <c r="E30" i="3"/>
  <c r="E18" i="3"/>
  <c r="E6" i="3"/>
  <c r="F48" i="3"/>
  <c r="F36" i="3"/>
  <c r="F24" i="3"/>
  <c r="F12" i="3"/>
  <c r="G54" i="3"/>
  <c r="G42" i="3"/>
  <c r="G30" i="3"/>
  <c r="G18" i="3"/>
  <c r="G6" i="3"/>
  <c r="H48" i="3"/>
  <c r="H36" i="3"/>
  <c r="H24" i="3"/>
  <c r="H12" i="3"/>
  <c r="I54" i="3"/>
  <c r="I42" i="3"/>
  <c r="I30" i="3"/>
  <c r="I18" i="3"/>
  <c r="I6" i="3"/>
  <c r="D47" i="3"/>
  <c r="D35" i="3"/>
  <c r="D23" i="3"/>
  <c r="D11" i="3"/>
  <c r="E53" i="3"/>
  <c r="E41" i="3"/>
  <c r="E29" i="3"/>
  <c r="E17" i="3"/>
  <c r="E5" i="3"/>
  <c r="F47" i="3"/>
  <c r="F35" i="3"/>
  <c r="F23" i="3"/>
  <c r="H19" i="5" s="1"/>
  <c r="F11" i="3"/>
  <c r="H7" i="5" s="1"/>
  <c r="G53" i="3"/>
  <c r="G41" i="3"/>
  <c r="G29" i="3"/>
  <c r="G17" i="3"/>
  <c r="G5" i="3"/>
  <c r="H47" i="3"/>
  <c r="H35" i="3"/>
  <c r="H23" i="3"/>
  <c r="H11" i="3"/>
  <c r="I53" i="3"/>
  <c r="I41" i="3"/>
  <c r="K24" i="5" s="1"/>
  <c r="I29" i="3"/>
  <c r="I17" i="3"/>
  <c r="I5" i="3"/>
  <c r="J47" i="3"/>
  <c r="J35" i="3"/>
  <c r="J23" i="3"/>
  <c r="J11" i="3"/>
  <c r="K53" i="3"/>
  <c r="K41" i="3"/>
  <c r="K29" i="3"/>
  <c r="K17" i="3"/>
  <c r="K5" i="3"/>
  <c r="D46" i="3"/>
  <c r="D34" i="3"/>
  <c r="D22" i="3"/>
  <c r="D10" i="3"/>
  <c r="E52" i="3"/>
  <c r="E40" i="3"/>
  <c r="E28" i="3"/>
  <c r="E16" i="3"/>
  <c r="E4" i="3"/>
  <c r="F46" i="3"/>
  <c r="F34" i="3"/>
  <c r="F22" i="3"/>
  <c r="F10" i="3"/>
  <c r="H5" i="5" s="1"/>
  <c r="G52" i="3"/>
  <c r="G40" i="3"/>
  <c r="G28" i="3"/>
  <c r="G16" i="3"/>
  <c r="G4" i="3"/>
  <c r="H46" i="3"/>
  <c r="H34" i="3"/>
  <c r="H22" i="3"/>
  <c r="H10" i="3"/>
  <c r="I52" i="3"/>
  <c r="I40" i="3"/>
  <c r="I28" i="3"/>
  <c r="I16" i="3"/>
  <c r="I4" i="3"/>
  <c r="K4" i="5" s="1"/>
  <c r="D45" i="3"/>
  <c r="D33" i="3"/>
  <c r="D21" i="3"/>
  <c r="D9" i="3"/>
  <c r="E51" i="3"/>
  <c r="E39" i="3"/>
  <c r="E27" i="3"/>
  <c r="E15" i="3"/>
  <c r="E3" i="3"/>
  <c r="F45" i="3"/>
  <c r="F33" i="3"/>
  <c r="F21" i="3"/>
  <c r="H18" i="5" s="1"/>
  <c r="F9" i="3"/>
  <c r="G51" i="3"/>
  <c r="G39" i="3"/>
  <c r="G27" i="3"/>
  <c r="G15" i="3"/>
  <c r="G3" i="3"/>
  <c r="H45" i="3"/>
  <c r="H33" i="3"/>
  <c r="H21" i="3"/>
  <c r="H9" i="3"/>
  <c r="I51" i="3"/>
  <c r="K31" i="5" s="1"/>
  <c r="I39" i="3"/>
  <c r="I27" i="3"/>
  <c r="I15" i="3"/>
  <c r="K12" i="5" s="1"/>
  <c r="I3" i="3"/>
  <c r="K3" i="5" s="1"/>
  <c r="D2" i="3"/>
  <c r="F2" i="5" s="1"/>
  <c r="D44" i="3"/>
  <c r="D32" i="3"/>
  <c r="D20" i="3"/>
  <c r="D8" i="3"/>
  <c r="E50" i="3"/>
  <c r="E38" i="3"/>
  <c r="E26" i="3"/>
  <c r="E14" i="3"/>
  <c r="F2" i="3"/>
  <c r="F44" i="3"/>
  <c r="H26" i="5" s="1"/>
  <c r="F32" i="3"/>
  <c r="F20" i="3"/>
  <c r="F8" i="3"/>
  <c r="G50" i="3"/>
  <c r="G38" i="3"/>
  <c r="G26" i="3"/>
  <c r="G14" i="3"/>
  <c r="H2" i="3"/>
  <c r="H44" i="3"/>
  <c r="H32" i="3"/>
  <c r="H20" i="3"/>
  <c r="H8" i="3"/>
  <c r="I50" i="3"/>
  <c r="K35" i="5" s="1"/>
  <c r="I38" i="3"/>
  <c r="I26" i="3"/>
  <c r="I14" i="3"/>
  <c r="D55" i="3"/>
  <c r="D43" i="3"/>
  <c r="D31" i="3"/>
  <c r="D19" i="3"/>
  <c r="D7" i="3"/>
  <c r="E49" i="3"/>
  <c r="E37" i="3"/>
  <c r="E25" i="3"/>
  <c r="E13" i="3"/>
  <c r="F55" i="3"/>
  <c r="F43" i="3"/>
  <c r="F31" i="3"/>
  <c r="H21" i="5" s="1"/>
  <c r="F19" i="3"/>
  <c r="F7" i="3"/>
  <c r="H6" i="5" s="1"/>
  <c r="G49" i="3"/>
  <c r="G37" i="3"/>
  <c r="G25" i="3"/>
  <c r="G13" i="3"/>
  <c r="I9" i="5" s="1"/>
  <c r="H55" i="3"/>
  <c r="H43" i="3"/>
  <c r="H31" i="3"/>
  <c r="H19" i="3"/>
  <c r="H7" i="3"/>
  <c r="I49" i="3"/>
  <c r="I37" i="3"/>
  <c r="I25" i="3"/>
  <c r="I13" i="3"/>
  <c r="D41" i="3"/>
  <c r="D29" i="3"/>
  <c r="D17" i="3"/>
  <c r="D5" i="3"/>
  <c r="E47" i="3"/>
  <c r="E35" i="3"/>
  <c r="E23" i="3"/>
  <c r="E11" i="3"/>
  <c r="F53" i="3"/>
  <c r="H10" i="5" s="1"/>
  <c r="F41" i="3"/>
  <c r="H24" i="5" s="1"/>
  <c r="F29" i="3"/>
  <c r="F17" i="3"/>
  <c r="F5" i="3"/>
  <c r="G47" i="3"/>
  <c r="I27" i="5" s="1"/>
  <c r="G35" i="3"/>
  <c r="G23" i="3"/>
  <c r="G11" i="3"/>
  <c r="H53" i="3"/>
  <c r="H41" i="3"/>
  <c r="H29" i="3"/>
  <c r="H17" i="3"/>
  <c r="H5" i="3"/>
  <c r="I47" i="3"/>
  <c r="I35" i="3"/>
  <c r="I23" i="3"/>
  <c r="I11" i="3"/>
  <c r="K8" i="5"/>
  <c r="L2" i="5"/>
  <c r="F38" i="5"/>
  <c r="K18" i="5"/>
  <c r="F10" i="5"/>
  <c r="L10" i="5"/>
  <c r="K34" i="5"/>
  <c r="L5" i="5"/>
  <c r="I20" i="5"/>
  <c r="H36" i="5" l="1"/>
  <c r="I38" i="5"/>
  <c r="F33" i="5"/>
  <c r="G38" i="5"/>
  <c r="N38" i="5" s="1"/>
  <c r="K30" i="5"/>
  <c r="K29" i="5"/>
  <c r="L20" i="5"/>
  <c r="H30" i="5"/>
  <c r="J34" i="5"/>
  <c r="O34" i="5" s="1"/>
  <c r="K26" i="5"/>
  <c r="M38" i="5"/>
  <c r="H33" i="5"/>
  <c r="I28" i="5"/>
  <c r="K38" i="5"/>
  <c r="K32" i="5"/>
  <c r="K28" i="5"/>
  <c r="G6" i="5"/>
  <c r="F6" i="5"/>
  <c r="M6" i="5"/>
  <c r="M28" i="5"/>
  <c r="J37" i="5"/>
  <c r="K33" i="5"/>
  <c r="H25" i="5"/>
  <c r="I6" i="5"/>
  <c r="P6" i="5" s="1"/>
  <c r="L6" i="5"/>
  <c r="I16" i="5"/>
  <c r="K21" i="5"/>
  <c r="J6" i="5"/>
  <c r="K6" i="5"/>
  <c r="J14" i="5"/>
  <c r="K14" i="5"/>
  <c r="K13" i="5"/>
  <c r="I14" i="5"/>
  <c r="M33" i="5"/>
  <c r="J33" i="5"/>
  <c r="G30" i="5"/>
  <c r="F14" i="5"/>
  <c r="L32" i="5"/>
  <c r="K19" i="5"/>
  <c r="I33" i="5"/>
  <c r="J38" i="5"/>
  <c r="M10" i="5"/>
  <c r="Q10" i="5" s="1"/>
  <c r="H34" i="5"/>
  <c r="M26" i="5"/>
  <c r="F17" i="5"/>
  <c r="J24" i="5"/>
  <c r="O24" i="5" s="1"/>
  <c r="G14" i="5"/>
  <c r="L26" i="5"/>
  <c r="F34" i="5"/>
  <c r="L17" i="5"/>
  <c r="G21" i="5"/>
  <c r="M34" i="5"/>
  <c r="F30" i="5"/>
  <c r="I7" i="5"/>
  <c r="I12" i="5"/>
  <c r="J17" i="5"/>
  <c r="O17" i="5" s="1"/>
  <c r="L11" i="5"/>
  <c r="G24" i="5"/>
  <c r="J10" i="5"/>
  <c r="H14" i="5"/>
  <c r="G33" i="5"/>
  <c r="J26" i="5"/>
  <c r="M14" i="5"/>
  <c r="H4" i="5"/>
  <c r="L38" i="5"/>
  <c r="J15" i="5"/>
  <c r="I30" i="5"/>
  <c r="J32" i="5"/>
  <c r="G7" i="5"/>
  <c r="H28" i="5"/>
  <c r="L8" i="5"/>
  <c r="F21" i="5"/>
  <c r="H38" i="5"/>
  <c r="L33" i="5"/>
  <c r="M7" i="5"/>
  <c r="H20" i="5"/>
  <c r="P20" i="5" s="1"/>
  <c r="I34" i="5"/>
  <c r="J30" i="5"/>
  <c r="M19" i="5"/>
  <c r="M12" i="5"/>
  <c r="J28" i="5"/>
  <c r="M3" i="5"/>
  <c r="Q3" i="5" s="1"/>
  <c r="F4" i="5"/>
  <c r="H16" i="5"/>
  <c r="J12" i="5"/>
  <c r="O12" i="5" s="1"/>
  <c r="K23" i="5"/>
  <c r="L31" i="5"/>
  <c r="G15" i="5"/>
  <c r="L34" i="5"/>
  <c r="F5" i="5"/>
  <c r="F23" i="5"/>
  <c r="F28" i="5"/>
  <c r="L18" i="5"/>
  <c r="G22" i="5"/>
  <c r="G35" i="5"/>
  <c r="H27" i="5"/>
  <c r="P27" i="5" s="1"/>
  <c r="I23" i="5"/>
  <c r="P23" i="5" s="1"/>
  <c r="I26" i="5"/>
  <c r="P26" i="5" s="1"/>
  <c r="L36" i="5"/>
  <c r="H13" i="5"/>
  <c r="M5" i="5"/>
  <c r="Q5" i="5" s="1"/>
  <c r="M25" i="5"/>
  <c r="M17" i="5"/>
  <c r="J7" i="5"/>
  <c r="L23" i="5"/>
  <c r="H17" i="5"/>
  <c r="P17" i="5" s="1"/>
  <c r="J5" i="5"/>
  <c r="I13" i="5"/>
  <c r="M27" i="5"/>
  <c r="F25" i="5"/>
  <c r="L30" i="5"/>
  <c r="J25" i="5"/>
  <c r="I15" i="5"/>
  <c r="M21" i="5"/>
  <c r="G36" i="5"/>
  <c r="G32" i="5"/>
  <c r="I21" i="5"/>
  <c r="P21" i="5" s="1"/>
  <c r="I32" i="5"/>
  <c r="G4" i="5"/>
  <c r="N4" i="5" s="1"/>
  <c r="H9" i="5"/>
  <c r="F15" i="5"/>
  <c r="M20" i="5"/>
  <c r="F7" i="5"/>
  <c r="G16" i="5"/>
  <c r="G13" i="5"/>
  <c r="K7" i="5"/>
  <c r="L7" i="5"/>
  <c r="M8" i="5"/>
  <c r="J19" i="5"/>
  <c r="M15" i="5"/>
  <c r="K11" i="5"/>
  <c r="F16" i="5"/>
  <c r="K9" i="5"/>
  <c r="F26" i="5"/>
  <c r="L9" i="5"/>
  <c r="G29" i="5"/>
  <c r="G37" i="5"/>
  <c r="G28" i="5"/>
  <c r="G10" i="5"/>
  <c r="N10" i="5" s="1"/>
  <c r="J21" i="5"/>
  <c r="I4" i="5"/>
  <c r="I18" i="5"/>
  <c r="P18" i="5" s="1"/>
  <c r="K15" i="5"/>
  <c r="F32" i="5"/>
  <c r="G25" i="5"/>
  <c r="M30" i="5"/>
  <c r="G34" i="5"/>
  <c r="J3" i="5"/>
  <c r="O3" i="5" s="1"/>
  <c r="M4" i="5"/>
  <c r="M18" i="5"/>
  <c r="F37" i="5"/>
  <c r="I3" i="5"/>
  <c r="K37" i="5"/>
  <c r="G31" i="5"/>
  <c r="G8" i="5"/>
  <c r="H12" i="5"/>
  <c r="J4" i="5"/>
  <c r="O4" i="5" s="1"/>
  <c r="J18" i="5"/>
  <c r="O18" i="5" s="1"/>
  <c r="L37" i="5"/>
  <c r="J29" i="5"/>
  <c r="J27" i="5"/>
  <c r="F35" i="5"/>
  <c r="J36" i="5"/>
  <c r="F29" i="5"/>
  <c r="F22" i="5"/>
  <c r="G26" i="5"/>
  <c r="F8" i="5"/>
  <c r="G9" i="5"/>
  <c r="J31" i="5"/>
  <c r="O31" i="5" s="1"/>
  <c r="L35" i="5"/>
  <c r="H31" i="5"/>
  <c r="I31" i="5"/>
  <c r="H37" i="5"/>
  <c r="I22" i="5"/>
  <c r="K10" i="5"/>
  <c r="F9" i="5"/>
  <c r="I8" i="5"/>
  <c r="M35" i="5"/>
  <c r="M31" i="5"/>
  <c r="L29" i="5"/>
  <c r="J22" i="5"/>
  <c r="O22" i="5" s="1"/>
  <c r="K36" i="5"/>
  <c r="I19" i="5"/>
  <c r="P19" i="5" s="1"/>
  <c r="H15" i="5"/>
  <c r="J8" i="5"/>
  <c r="O8" i="5" s="1"/>
  <c r="M9" i="5"/>
  <c r="H22" i="5"/>
  <c r="L22" i="5"/>
  <c r="I37" i="5"/>
  <c r="H3" i="5"/>
  <c r="H32" i="5"/>
  <c r="G23" i="5"/>
  <c r="G27" i="5"/>
  <c r="G3" i="5"/>
  <c r="J9" i="5"/>
  <c r="M22" i="5"/>
  <c r="F31" i="5"/>
  <c r="L24" i="5"/>
  <c r="J23" i="5"/>
  <c r="F24" i="5"/>
  <c r="K27" i="5"/>
  <c r="G20" i="5"/>
  <c r="L4" i="5"/>
  <c r="L28" i="5"/>
  <c r="M32" i="5"/>
  <c r="J20" i="5"/>
  <c r="G11" i="5"/>
  <c r="F13" i="5"/>
  <c r="G19" i="5"/>
  <c r="G12" i="5"/>
  <c r="L12" i="5"/>
  <c r="K25" i="5"/>
  <c r="L25" i="5"/>
  <c r="F11" i="5"/>
  <c r="M16" i="5"/>
  <c r="M13" i="5"/>
  <c r="L13" i="5"/>
  <c r="F19" i="5"/>
  <c r="F12" i="5"/>
  <c r="K5" i="5"/>
  <c r="L14" i="5"/>
  <c r="M11" i="5"/>
  <c r="J16" i="5"/>
  <c r="M36" i="5"/>
  <c r="J13" i="5"/>
  <c r="F27" i="5"/>
  <c r="L15" i="5"/>
  <c r="F3" i="5"/>
  <c r="G18" i="5"/>
  <c r="M29" i="5"/>
  <c r="J35" i="5"/>
  <c r="O35" i="5" s="1"/>
  <c r="M37" i="5"/>
  <c r="I29" i="5"/>
  <c r="P29" i="5" s="1"/>
  <c r="H35" i="5"/>
  <c r="H8" i="5"/>
  <c r="H11" i="5"/>
  <c r="I5" i="5"/>
  <c r="P5" i="5" s="1"/>
  <c r="L19" i="5"/>
  <c r="F20" i="5"/>
  <c r="K16" i="5"/>
  <c r="L16" i="5"/>
  <c r="L21" i="5"/>
  <c r="J11" i="5"/>
  <c r="L27" i="5"/>
  <c r="G5" i="5"/>
  <c r="I11" i="5"/>
  <c r="M23" i="5"/>
  <c r="G17" i="5"/>
  <c r="K20" i="5"/>
  <c r="F36" i="5"/>
  <c r="F18" i="5"/>
  <c r="I36" i="5"/>
  <c r="I25" i="5"/>
  <c r="M24" i="5"/>
  <c r="I10" i="5"/>
  <c r="P10" i="5" s="1"/>
  <c r="I35" i="5"/>
  <c r="I24" i="5"/>
  <c r="K2" i="5"/>
  <c r="M2" i="5"/>
  <c r="Q2" i="5" s="1"/>
  <c r="J2" i="5"/>
  <c r="H2" i="5"/>
  <c r="G2" i="5"/>
  <c r="I2" i="5"/>
  <c r="O37" i="5" l="1"/>
  <c r="P25" i="5"/>
  <c r="O10" i="5"/>
  <c r="Q37" i="5"/>
  <c r="O5" i="5"/>
  <c r="Q30" i="5"/>
  <c r="Q32" i="5"/>
  <c r="P31" i="5"/>
  <c r="N25" i="5"/>
  <c r="N33" i="5"/>
  <c r="P33" i="5"/>
  <c r="Q29" i="5"/>
  <c r="Q17" i="5"/>
  <c r="Q4" i="5"/>
  <c r="N23" i="5"/>
  <c r="P30" i="5"/>
  <c r="Q22" i="5"/>
  <c r="N29" i="5"/>
  <c r="N16" i="5"/>
  <c r="Q34" i="5"/>
  <c r="N5" i="5"/>
  <c r="N11" i="5"/>
  <c r="P34" i="5"/>
  <c r="P35" i="5"/>
  <c r="N3" i="5"/>
  <c r="Q20" i="5"/>
  <c r="N28" i="5"/>
  <c r="N18" i="5"/>
  <c r="N27" i="5"/>
  <c r="P28" i="5"/>
  <c r="Q23" i="5"/>
  <c r="N36" i="5"/>
  <c r="Q19" i="5"/>
  <c r="P11" i="5"/>
  <c r="Q11" i="5"/>
  <c r="N12" i="5"/>
  <c r="Q18" i="5"/>
  <c r="O7" i="5"/>
  <c r="Q25" i="5"/>
  <c r="N15" i="5"/>
  <c r="O28" i="5"/>
  <c r="N34" i="5"/>
  <c r="O19" i="5"/>
  <c r="O21" i="5"/>
  <c r="O32" i="5"/>
  <c r="P36" i="5"/>
  <c r="N9" i="5"/>
  <c r="N35" i="5"/>
  <c r="N14" i="5"/>
  <c r="Q38" i="5"/>
  <c r="N20" i="5"/>
  <c r="Q35" i="5"/>
  <c r="N26" i="5"/>
  <c r="N31" i="5"/>
  <c r="Q15" i="5"/>
  <c r="P32" i="5"/>
  <c r="N22" i="5"/>
  <c r="N24" i="5"/>
  <c r="Q33" i="5"/>
  <c r="O33" i="5"/>
  <c r="O26" i="5"/>
  <c r="P8" i="5"/>
  <c r="P13" i="5"/>
  <c r="Q31" i="5"/>
  <c r="N8" i="5"/>
  <c r="O15" i="5"/>
  <c r="O20" i="5"/>
  <c r="O27" i="5"/>
  <c r="P37" i="5"/>
  <c r="P4" i="5"/>
  <c r="N7" i="5"/>
  <c r="P14" i="5"/>
  <c r="N17" i="5"/>
  <c r="Q36" i="5"/>
  <c r="O25" i="5"/>
  <c r="P3" i="5"/>
  <c r="N32" i="5"/>
  <c r="Q12" i="5"/>
  <c r="Q26" i="5"/>
  <c r="O13" i="5"/>
  <c r="Q28" i="5"/>
  <c r="P12" i="5"/>
  <c r="O14" i="5"/>
  <c r="Q6" i="5"/>
  <c r="P22" i="5"/>
  <c r="Q21" i="5"/>
  <c r="O29" i="5"/>
  <c r="N19" i="5"/>
  <c r="N37" i="5"/>
  <c r="N13" i="5"/>
  <c r="P15" i="5"/>
  <c r="O6" i="5"/>
  <c r="N6" i="5"/>
  <c r="O30" i="5"/>
  <c r="Q14" i="5"/>
  <c r="N21" i="5"/>
  <c r="O36" i="5"/>
  <c r="O23" i="5"/>
  <c r="P16" i="5"/>
  <c r="O38" i="5"/>
  <c r="P38" i="5"/>
  <c r="O9" i="5"/>
  <c r="Q27" i="5"/>
  <c r="O16" i="5"/>
  <c r="N30" i="5"/>
  <c r="Q13" i="5"/>
  <c r="Q16" i="5"/>
  <c r="O11" i="5"/>
  <c r="S38" i="5"/>
  <c r="T38" i="5"/>
  <c r="U38" i="5"/>
  <c r="T6" i="5"/>
  <c r="S6" i="5"/>
  <c r="U6" i="5"/>
  <c r="T33" i="5"/>
  <c r="T20" i="5"/>
  <c r="S7" i="5"/>
  <c r="U33" i="5"/>
  <c r="S33" i="5"/>
  <c r="U7" i="5"/>
  <c r="T18" i="5"/>
  <c r="T19" i="5"/>
  <c r="T10" i="5"/>
  <c r="S9" i="5"/>
  <c r="S4" i="5"/>
  <c r="S11" i="5"/>
  <c r="T4" i="5"/>
  <c r="S3" i="5"/>
  <c r="U4" i="5"/>
  <c r="S23" i="5"/>
  <c r="T31" i="5"/>
  <c r="U3" i="5"/>
  <c r="T29" i="5"/>
  <c r="T3" i="5"/>
  <c r="O2" i="5"/>
  <c r="T2" i="5"/>
  <c r="U10" i="5"/>
  <c r="T11" i="5"/>
  <c r="T7" i="5"/>
  <c r="S17" i="5"/>
  <c r="S5" i="5"/>
  <c r="S8" i="5"/>
  <c r="U11" i="5"/>
  <c r="T16" i="5"/>
  <c r="U5" i="5"/>
  <c r="T5" i="5"/>
  <c r="T17" i="5"/>
  <c r="U17" i="5"/>
  <c r="S25" i="5"/>
  <c r="S22" i="5"/>
  <c r="T34" i="5"/>
  <c r="U31" i="5"/>
  <c r="S26" i="5"/>
  <c r="U22" i="5"/>
  <c r="S31" i="5"/>
  <c r="S34" i="5"/>
  <c r="T26" i="5"/>
  <c r="U34" i="5"/>
  <c r="T35" i="5"/>
  <c r="S29" i="5"/>
  <c r="U28" i="5"/>
  <c r="S21" i="5"/>
  <c r="U25" i="5"/>
  <c r="U21" i="5"/>
  <c r="T28" i="5"/>
  <c r="U9" i="5"/>
  <c r="S10" i="5"/>
  <c r="S35" i="5"/>
  <c r="U26" i="5"/>
  <c r="S32" i="5"/>
  <c r="T23" i="5"/>
  <c r="U29" i="5"/>
  <c r="T21" i="5"/>
  <c r="U14" i="5"/>
  <c r="U36" i="5"/>
  <c r="T24" i="5"/>
  <c r="T36" i="5"/>
  <c r="S12" i="5"/>
  <c r="U19" i="5"/>
  <c r="S27" i="5"/>
  <c r="S24" i="5"/>
  <c r="T8" i="5"/>
  <c r="S19" i="5"/>
  <c r="S13" i="5"/>
  <c r="S20" i="5"/>
  <c r="T15" i="5"/>
  <c r="U32" i="5"/>
  <c r="U27" i="5"/>
  <c r="T30" i="5"/>
  <c r="T32" i="5"/>
  <c r="T37" i="5"/>
  <c r="U23" i="5"/>
  <c r="S30" i="5"/>
  <c r="T12" i="5"/>
  <c r="S14" i="5"/>
  <c r="T25" i="5"/>
  <c r="U30" i="5"/>
  <c r="S37" i="5"/>
  <c r="U8" i="5"/>
  <c r="S36" i="5"/>
  <c r="S18" i="5"/>
  <c r="T9" i="5"/>
  <c r="S16" i="5"/>
  <c r="T27" i="5"/>
  <c r="T13" i="5"/>
  <c r="U20" i="5"/>
  <c r="U37" i="5"/>
  <c r="U35" i="5"/>
  <c r="U13" i="5"/>
  <c r="S28" i="5"/>
  <c r="T22" i="5"/>
  <c r="U12" i="5"/>
  <c r="U18" i="5"/>
  <c r="T14" i="5"/>
  <c r="S15" i="5"/>
  <c r="U16" i="5"/>
  <c r="U15" i="5"/>
  <c r="U24" i="5"/>
  <c r="N2" i="5"/>
  <c r="U2" i="5"/>
  <c r="S2" i="5"/>
  <c r="P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Dunphy Keeley (UHMB)</author>
  </authors>
  <commentList>
    <comment ref="P5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Additional Duites created, but not filled, have removed number of hours for add duties not sent to bank
</t>
        </r>
      </text>
    </comment>
    <comment ref="Q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Additional dutoes created but not filled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Additional Duties created but not filled , have taken out the number og hours for add shifts created but not sent to bank
</t>
        </r>
      </text>
    </comment>
  </commentList>
</comments>
</file>

<file path=xl/sharedStrings.xml><?xml version="1.0" encoding="utf-8"?>
<sst xmlns="http://schemas.openxmlformats.org/spreadsheetml/2006/main" count="3333" uniqueCount="1097">
  <si>
    <t>Name</t>
  </si>
  <si>
    <t>Site Name</t>
  </si>
  <si>
    <t>Speciality 1</t>
  </si>
  <si>
    <t>Speciality 2</t>
  </si>
  <si>
    <t>Day Reg Planned Hrs</t>
  </si>
  <si>
    <t>Day Reg Actual Hrs</t>
  </si>
  <si>
    <t>Day NA Reg Planned Hrs</t>
  </si>
  <si>
    <t>Day NA Reg Actual Hrs</t>
  </si>
  <si>
    <t>Day Reg AHP Planned Hrs</t>
  </si>
  <si>
    <t>Day Reg AHP Actual Hrs</t>
  </si>
  <si>
    <t>Day Unreg Planned Hrs</t>
  </si>
  <si>
    <t>Day Unreg Actual Hrs</t>
  </si>
  <si>
    <t>Day Non Reg AHP Planned Hrs</t>
  </si>
  <si>
    <t>Day Non Reg AHP Actual Hrs</t>
  </si>
  <si>
    <t>Day Non Reg NA Planned Hrs</t>
  </si>
  <si>
    <t>Day Non Reg NA Actual Hrs</t>
  </si>
  <si>
    <t>Night Reg Planned Hrs</t>
  </si>
  <si>
    <t>Night Reg Actual Hrs</t>
  </si>
  <si>
    <t>Night NA Reg Planned Hrs</t>
  </si>
  <si>
    <t>Night NA Reg Actual Hrs</t>
  </si>
  <si>
    <t>Night Reg AHP Planned Hrs</t>
  </si>
  <si>
    <t>Night Reg AHP Actual Hrs</t>
  </si>
  <si>
    <t>Night Unreg Planned Hrs</t>
  </si>
  <si>
    <t>Night Unreg Actual Hrs</t>
  </si>
  <si>
    <t>Night Non Reg AHP Planned Hrs</t>
  </si>
  <si>
    <t>Night Non Reg AHP Actual Hrs</t>
  </si>
  <si>
    <t>Night Non Reg NA Planned Hrs</t>
  </si>
  <si>
    <t>Night Non Reg NA Actual Hrs</t>
  </si>
  <si>
    <t>Patient Count At Midnight</t>
  </si>
  <si>
    <t>Missing Census Count</t>
  </si>
  <si>
    <t>UTC - Medical Staff - WGH</t>
  </si>
  <si>
    <t>-</t>
  </si>
  <si>
    <t/>
  </si>
  <si>
    <t>RLI Ward 22</t>
  </si>
  <si>
    <t>RLI</t>
  </si>
  <si>
    <t>RLI Ward 20 - Acute Elderly Dept</t>
  </si>
  <si>
    <t>RLI Ward 4</t>
  </si>
  <si>
    <t>RLI Acute Frailty Unit</t>
  </si>
  <si>
    <t>FGH Complex and Coronary Care Unit</t>
  </si>
  <si>
    <t>FGH</t>
  </si>
  <si>
    <t>FGH AMU Dept</t>
  </si>
  <si>
    <t>FGH Ward 6 Dept</t>
  </si>
  <si>
    <t>FGH Ward 7 Dept</t>
  </si>
  <si>
    <t>FGH Ward 9 Dept</t>
  </si>
  <si>
    <t>FGH Ambulatory Care</t>
  </si>
  <si>
    <t>RLI Elderly Care Dept</t>
  </si>
  <si>
    <t>RLI Respiratory Services Dept</t>
  </si>
  <si>
    <t>RLI ED - Accident &amp; Emergency Dept</t>
  </si>
  <si>
    <t>RLI ED - Support Staff</t>
  </si>
  <si>
    <t>RLI Alcohol Liason Team</t>
  </si>
  <si>
    <t>RLI ED - ADMIN</t>
  </si>
  <si>
    <t>WGH</t>
  </si>
  <si>
    <t>WGH UTC</t>
  </si>
  <si>
    <t>RLI EEG Dept</t>
  </si>
  <si>
    <t>Dermatology Specilalist Nurses RLI</t>
  </si>
  <si>
    <t>RLI Dermatology Dept - 32120</t>
  </si>
  <si>
    <t>FGH Endoscopy Dept</t>
  </si>
  <si>
    <t>RLI Endoscopy Dept</t>
  </si>
  <si>
    <t>Specialist Nurses: Gastroenterology</t>
  </si>
  <si>
    <t>RLI Endoscopy NE</t>
  </si>
  <si>
    <t>WGH Bowel Cancer Screening Prog (BCSP)</t>
  </si>
  <si>
    <t>WGH Endoscopy Unit (Ramsay)</t>
  </si>
  <si>
    <t>RLI Day Treatment Unit</t>
  </si>
  <si>
    <t>RLI Medical Secretaries - Medicine Dept</t>
  </si>
  <si>
    <t>FGH Accident &amp; Emergency Dept</t>
  </si>
  <si>
    <t>FGH Accident &amp; Emergency ANP Dept</t>
  </si>
  <si>
    <t>FGH Accident &amp; Emergency Reception Dept</t>
  </si>
  <si>
    <t>RLI Clinical Directorate Mgt - Medicine Dept</t>
  </si>
  <si>
    <t>Medical Oncology Hub</t>
  </si>
  <si>
    <t>RLI Clinical Heamatology</t>
  </si>
  <si>
    <t>FGH Elderly Care</t>
  </si>
  <si>
    <t>Unknown</t>
  </si>
  <si>
    <t>FGH Accident &amp; Emergency Medical Staff Dept</t>
  </si>
  <si>
    <t>WGH Cardiac Centre Cath Lab Dept</t>
  </si>
  <si>
    <t>FGH Croslands Day Hospital Dept</t>
  </si>
  <si>
    <t>FGH Medicine Med Secretaries</t>
  </si>
  <si>
    <t>WGH Dunmail Day Hospital Dept</t>
  </si>
  <si>
    <t>X-Bay</t>
  </si>
  <si>
    <t>RLI PADU</t>
  </si>
  <si>
    <t>RLI Acute Medical Unit</t>
  </si>
  <si>
    <t>RLI Ward 35 Respiratory</t>
  </si>
  <si>
    <t>Complex Discharge Team</t>
  </si>
  <si>
    <t>RLI CCU - Acute Medical Dept</t>
  </si>
  <si>
    <t>RLI Ward 2 - Acute Medical Dept</t>
  </si>
  <si>
    <t>RLI Ward 3 - Acute Medical Dept</t>
  </si>
  <si>
    <t>RLI Lancaster Suite</t>
  </si>
  <si>
    <t>RLI Ward 5 - Acute Medical Dept</t>
  </si>
  <si>
    <t>Hospital Home Care Team</t>
  </si>
  <si>
    <t>Community</t>
  </si>
  <si>
    <t>RLI Huggett Suite - 132051</t>
  </si>
  <si>
    <t>RLI Med Unit 2 CSM</t>
  </si>
  <si>
    <t>RLI Ward 37 Surgery</t>
  </si>
  <si>
    <t>Medicine Matrons</t>
  </si>
  <si>
    <t>FGH - Oncology Specialist Nurses</t>
  </si>
  <si>
    <t>FGH Medical Oncology Dept</t>
  </si>
  <si>
    <t>Oncology/Rheumatology Specialist Nurses</t>
  </si>
  <si>
    <t>RLI Oncology Unit Dept</t>
  </si>
  <si>
    <t>Clinical Coding Dept</t>
  </si>
  <si>
    <t>RLI Planning &amp; Information Dept</t>
  </si>
  <si>
    <t>i3 Business Support - 150789</t>
  </si>
  <si>
    <t>FGH Informatics Dept - 55524</t>
  </si>
  <si>
    <t>FGH Informatics Dept - 55526</t>
  </si>
  <si>
    <t>RLI Health Informatics (I3)</t>
  </si>
  <si>
    <t>Corporate Induction - 55440</t>
  </si>
  <si>
    <t>Workforce Planning &amp; Information</t>
  </si>
  <si>
    <t>Listening in Action - 55411</t>
  </si>
  <si>
    <t>Workforce</t>
  </si>
  <si>
    <t>RLI Occupational Health Dept</t>
  </si>
  <si>
    <t>E-Rostering &amp; Bank Team</t>
  </si>
  <si>
    <t>Inclusion &amp; Diversity</t>
  </si>
  <si>
    <t>RLI Clinical Site Manager</t>
  </si>
  <si>
    <t>FGH Clinical Site Manager</t>
  </si>
  <si>
    <t>Bereavement Office</t>
  </si>
  <si>
    <t>FGH Chaplains Dept</t>
  </si>
  <si>
    <t>FGH Discharge Team</t>
  </si>
  <si>
    <t>IP Nursing - Tissue Viability</t>
  </si>
  <si>
    <t>RLI Infection Control Dept</t>
  </si>
  <si>
    <t>RLI Practice Placement Facilitator Dept</t>
  </si>
  <si>
    <t>WGH Complaints &amp; Litigation Dept</t>
  </si>
  <si>
    <t>WGH Public &amp; Patient Involvement Dept</t>
  </si>
  <si>
    <t>Corporate Safeguarding</t>
  </si>
  <si>
    <t>FGH Dementia &amp; Elderly Care Team</t>
  </si>
  <si>
    <t>Governance Busines Partner</t>
  </si>
  <si>
    <t>RLI Control Room - Emergency Planning</t>
  </si>
  <si>
    <t>Governance &amp; Integrated Risk</t>
  </si>
  <si>
    <t>Legal Services</t>
  </si>
  <si>
    <t>Compliance and Assurance</t>
  </si>
  <si>
    <t>Office Of The Company Secretary</t>
  </si>
  <si>
    <t>Build a Better Bay</t>
  </si>
  <si>
    <t>Corporate Communications Department - 55011</t>
  </si>
  <si>
    <t>Service &amp; Commercial Development</t>
  </si>
  <si>
    <t>Programme Management Office</t>
  </si>
  <si>
    <t>RLI Cancer Network Information Dept</t>
  </si>
  <si>
    <t>BHCO Post</t>
  </si>
  <si>
    <t>WGH Trust Board Dept</t>
  </si>
  <si>
    <t>Deputy COO RLI</t>
  </si>
  <si>
    <t>FGH Microbiology Dept</t>
  </si>
  <si>
    <t>Mortuary Dept X-Bay</t>
  </si>
  <si>
    <t>FGH Pathology General Dept</t>
  </si>
  <si>
    <t>RLI Pathology General Dept</t>
  </si>
  <si>
    <t>FGH Pharmacy General Dept</t>
  </si>
  <si>
    <t>WGH Pharmacy General Dept</t>
  </si>
  <si>
    <t>RLI Mammography -ADMIN</t>
  </si>
  <si>
    <t>RLI Mammography - Lancaster &amp; S.Cumbria Dept</t>
  </si>
  <si>
    <t>WGH X-Ray CT</t>
  </si>
  <si>
    <t>WGH X-Ray Dept</t>
  </si>
  <si>
    <t>RLI Dietetics Dept</t>
  </si>
  <si>
    <t>WGH Occupational Therapy Dept</t>
  </si>
  <si>
    <t>FGH Occupational Therapy Dept</t>
  </si>
  <si>
    <t>FGH Physiotherapy Dept</t>
  </si>
  <si>
    <t>WGH Outpatients Dept</t>
  </si>
  <si>
    <t>FGH Biochemistry Dept</t>
  </si>
  <si>
    <t>FGH Haematology Dept</t>
  </si>
  <si>
    <t>FGH Phlebotomy Dept</t>
  </si>
  <si>
    <t>FGH Radiology U/S</t>
  </si>
  <si>
    <t>FGH Radiology Dept</t>
  </si>
  <si>
    <t>FGH X-Ray Dept</t>
  </si>
  <si>
    <t>FGH CT/MRI</t>
  </si>
  <si>
    <t>FGH Radiology CSW Team</t>
  </si>
  <si>
    <t>CCS Divisional Management</t>
  </si>
  <si>
    <t>RLI Patient Records Dept</t>
  </si>
  <si>
    <t>WGH Patient Records Dept</t>
  </si>
  <si>
    <t>RLI Haematology Reception</t>
  </si>
  <si>
    <t>RLI Biochemistry Dept</t>
  </si>
  <si>
    <t>RLI Haematology Dept</t>
  </si>
  <si>
    <t>RLI Phlebotomy Dept</t>
  </si>
  <si>
    <t>RLI Histopathology Dept</t>
  </si>
  <si>
    <t>RLI Pharmacy General</t>
  </si>
  <si>
    <t>FGH Dietetics Dept</t>
  </si>
  <si>
    <t>Medical Devices &amp; Engineering - XBay</t>
  </si>
  <si>
    <t>Therapies Management</t>
  </si>
  <si>
    <t>RLI Microbiology Dept</t>
  </si>
  <si>
    <t>RLI Imaging B3 CSW Team</t>
  </si>
  <si>
    <t>RLI Imaging B2 CSW Team</t>
  </si>
  <si>
    <t>RLI Imaging General Dept</t>
  </si>
  <si>
    <t>RLI Medical Photography Dept</t>
  </si>
  <si>
    <t>RLI Imaging General Dept Radiographers</t>
  </si>
  <si>
    <t>RLI Imaging CT &amp; MRI</t>
  </si>
  <si>
    <t>Discharge to Assess XBay</t>
  </si>
  <si>
    <t>RLI Occupational Therapy Dept</t>
  </si>
  <si>
    <t>WGH Physiotherapy Dept</t>
  </si>
  <si>
    <t>FGH Patient Records Dept</t>
  </si>
  <si>
    <t>RLI &amp; QVH Main Outpatients Dept</t>
  </si>
  <si>
    <t>RLI Orthopaedic OPD Dept</t>
  </si>
  <si>
    <t>FGH &amp; ULV Outpatients Dept</t>
  </si>
  <si>
    <t>FGH Dental Services Dept</t>
  </si>
  <si>
    <t>FGH Outpatients Reception Staff</t>
  </si>
  <si>
    <t>RLI Physiotherapy Dept</t>
  </si>
  <si>
    <t>FGH Childrens OPD Dept</t>
  </si>
  <si>
    <t>FGH Childrens Ward Dept</t>
  </si>
  <si>
    <t>Paediatric/NNU Nurse Practitioners</t>
  </si>
  <si>
    <t>FGH SCBU Dept</t>
  </si>
  <si>
    <t>RLI NNU Dept</t>
  </si>
  <si>
    <t>RLI Paediatric Diabetes Service Dept</t>
  </si>
  <si>
    <t>Paediatric Senior Nurses</t>
  </si>
  <si>
    <t>RLI Paediatric OPD</t>
  </si>
  <si>
    <t>RLI Paediatric Ward Dept</t>
  </si>
  <si>
    <t>Paediatric Practice Educator Dept</t>
  </si>
  <si>
    <t>Community Paediatric Service</t>
  </si>
  <si>
    <t>Colposcopy Coordinators</t>
  </si>
  <si>
    <t>FGH Admin Obs &amp; Gynae Dept</t>
  </si>
  <si>
    <t>FGH Admin Paediatrics Dept</t>
  </si>
  <si>
    <t>RLI Medical Secretaries - Obs &amp; Gynae Dept</t>
  </si>
  <si>
    <t>RLI Medical Secretaries - Paediatrics Dept</t>
  </si>
  <si>
    <t>FGH Ante-Natal Clinic</t>
  </si>
  <si>
    <t>FGH Community Midwifery Dept</t>
  </si>
  <si>
    <t>FGH ANC/Gynae OPD</t>
  </si>
  <si>
    <t>FGH South Lakes Birth Centre</t>
  </si>
  <si>
    <t>FGH Ward 1 Dept</t>
  </si>
  <si>
    <t>Midwifery Management (Cross Bay)</t>
  </si>
  <si>
    <t>Specialist Midwives</t>
  </si>
  <si>
    <t>RLI Ante Natal Clinic</t>
  </si>
  <si>
    <t>RLI CDS/Wd17/DAU</t>
  </si>
  <si>
    <t>RLI Community Midwives Dept</t>
  </si>
  <si>
    <t>RLI Ward 16</t>
  </si>
  <si>
    <t>New Born Hearing Screening Dept</t>
  </si>
  <si>
    <t>WGH Helme Chase Dept</t>
  </si>
  <si>
    <t>W&amp;C Divisional Management</t>
  </si>
  <si>
    <t>FGH Building Dept</t>
  </si>
  <si>
    <t>FGH Fire &amp; Security Dept</t>
  </si>
  <si>
    <t>WGH Estates General Management Dept</t>
  </si>
  <si>
    <t>FGH Sterile Supplies Dept</t>
  </si>
  <si>
    <t>FGH Car Parking Dept</t>
  </si>
  <si>
    <t>FGH Catering Services Dept</t>
  </si>
  <si>
    <t>RLI Catering Services Dept</t>
  </si>
  <si>
    <t>Abbey Road Estates &amp; Utilities</t>
  </si>
  <si>
    <t>FGH Domestic Services Dept</t>
  </si>
  <si>
    <t>RLI Domestic Services Dept</t>
  </si>
  <si>
    <t>WGH Domestic Services Dept</t>
  </si>
  <si>
    <t>WGH Health &amp; Safety Dept</t>
  </si>
  <si>
    <t>RLI Portering Services Dept</t>
  </si>
  <si>
    <t>FGH Switchboard Staff Dept</t>
  </si>
  <si>
    <t>WGH Switchboard Staff Dept</t>
  </si>
  <si>
    <t>RLI Engineering</t>
  </si>
  <si>
    <t>RLI Shift Maintenance Dept</t>
  </si>
  <si>
    <t>FGH Estate Management Dept</t>
  </si>
  <si>
    <t>Facilities Divisional Mgt Dept</t>
  </si>
  <si>
    <t>FGH Engineering Dept</t>
  </si>
  <si>
    <t>RLI Fire &amp; Security Dept</t>
  </si>
  <si>
    <t>RLI Estates Maintenance Management Dept</t>
  </si>
  <si>
    <t>RLI Car Parking Dept</t>
  </si>
  <si>
    <t>WGH Car Parking Dept</t>
  </si>
  <si>
    <t>WGH Catering Services Dept</t>
  </si>
  <si>
    <t>WGH Facilities Directorate Dept</t>
  </si>
  <si>
    <t>RLI Design Team Dept</t>
  </si>
  <si>
    <t>RLI Building</t>
  </si>
  <si>
    <t>WGH Engineering Dept</t>
  </si>
  <si>
    <t>RLI General Office Dept</t>
  </si>
  <si>
    <t>FGH Portering Services Dept</t>
  </si>
  <si>
    <t>FGH Transport Dept</t>
  </si>
  <si>
    <t>WGH Building Dept</t>
  </si>
  <si>
    <t>RLI Sterile Supplies Dept</t>
  </si>
  <si>
    <t>WGH General Office Dept</t>
  </si>
  <si>
    <t>FGH General Office Dept</t>
  </si>
  <si>
    <t>WGH Portering Services Dept</t>
  </si>
  <si>
    <t>FGH Specialist Nurses</t>
  </si>
  <si>
    <t>FGH Surgical Directorate Nursing Dept</t>
  </si>
  <si>
    <t>FGH Day Unit Dept</t>
  </si>
  <si>
    <t>FGH Eye / ENT Ward Dept</t>
  </si>
  <si>
    <t>FGH Operating Dept Assistants Dept</t>
  </si>
  <si>
    <t>FGH Patient Progression Unit Dept</t>
  </si>
  <si>
    <t>FGH Ward 2 Dept</t>
  </si>
  <si>
    <t>FGH Ward 4 Dept</t>
  </si>
  <si>
    <t>FGH Ward 5 Dept</t>
  </si>
  <si>
    <t>RLI Optical Services Dept</t>
  </si>
  <si>
    <t>RLI - Admissions Lounge (Surgery)</t>
  </si>
  <si>
    <t>RLI Maxillo-Facial Laboratory Dept</t>
  </si>
  <si>
    <t>RLI Ophthalmics Unit Dept</t>
  </si>
  <si>
    <t>Pre-Op Assessment Unit Cross Bay</t>
  </si>
  <si>
    <t>RLI Acute Surgical Unit</t>
  </si>
  <si>
    <t>RLI Ward 33 - Vascular &amp; General Surgery</t>
  </si>
  <si>
    <t>RLI Ward 31 - Surgery Dept</t>
  </si>
  <si>
    <t>RLI Ward 36</t>
  </si>
  <si>
    <t>FGH Intensive Therapy Unit Dept</t>
  </si>
  <si>
    <t>Audiology Cross Bay</t>
  </si>
  <si>
    <t>ENT Cross Bay</t>
  </si>
  <si>
    <t>RLI Medical Secretaries - Surgical Dept</t>
  </si>
  <si>
    <t>RLI Patient Management Office Dept</t>
  </si>
  <si>
    <t>RLI Surgical Wards General Dept</t>
  </si>
  <si>
    <t>Breast Care</t>
  </si>
  <si>
    <t>Cross Bay Colorectal Surgery</t>
  </si>
  <si>
    <t>WGH Ward 6</t>
  </si>
  <si>
    <t>WGH Day Case Unit Dept</t>
  </si>
  <si>
    <t>WGH Surgical Inpatients (Ward 7)</t>
  </si>
  <si>
    <t>WGH Ophthalmic Ward</t>
  </si>
  <si>
    <t>WGH Ward 10 (Kendal Suite)</t>
  </si>
  <si>
    <t>WGH Wet AMD</t>
  </si>
  <si>
    <t>WGH Medical Secretaries Dept</t>
  </si>
  <si>
    <t>FGH Theatre - General Dept</t>
  </si>
  <si>
    <t>Surgical &amp; Family Services Div Mgt Dept</t>
  </si>
  <si>
    <t>Practice Educators</t>
  </si>
  <si>
    <t>Recovery Support Programme</t>
  </si>
  <si>
    <t>RLI Ward 38 - ITU Dept</t>
  </si>
  <si>
    <t>Pain Management Services</t>
  </si>
  <si>
    <t>RLI Ashton Rd Max-Fac Clinic Dept</t>
  </si>
  <si>
    <t>FGH Med Secs Surgical Dept</t>
  </si>
  <si>
    <t>FGH Patient Management Office Dept</t>
  </si>
  <si>
    <t>FGH Optical Services Dept</t>
  </si>
  <si>
    <t>RLI Theatre Staff Dept</t>
  </si>
  <si>
    <t>RLI Theatres Anaes &amp; Recovery Dept</t>
  </si>
  <si>
    <t>WGH Theatre Dept</t>
  </si>
  <si>
    <t>RLI Trauma &amp; Orthopaedics Dept</t>
  </si>
  <si>
    <t>RLI General Surgery Dept</t>
  </si>
  <si>
    <t>RLI Ophthalmology Dept</t>
  </si>
  <si>
    <t>FGH Clinical Directorate Mgt - Surgical Dept</t>
  </si>
  <si>
    <t>RLI Clinical Audit Dept</t>
  </si>
  <si>
    <t>RLI Research &amp; Development Dept</t>
  </si>
  <si>
    <t>RLI Library &amp; Information Services Dept</t>
  </si>
  <si>
    <t>Clinical Skills Educators</t>
  </si>
  <si>
    <t>FGH Post Graduate Education Dept</t>
  </si>
  <si>
    <t>RLI Undergraduate MedicaL Education</t>
  </si>
  <si>
    <t>RLI Post Graduate Education Dept - 35760</t>
  </si>
  <si>
    <t>WGH Resuscitation Officer Dept</t>
  </si>
  <si>
    <t>Disney Ward</t>
  </si>
  <si>
    <t>Disney Unit</t>
  </si>
  <si>
    <t>Covid Recovery Service</t>
  </si>
  <si>
    <t>Community Respiratory Service</t>
  </si>
  <si>
    <t>North - DN- Lancaster Cluster</t>
  </si>
  <si>
    <t>North - Health Monitoring Team</t>
  </si>
  <si>
    <t>North - MSK Physiotherapy</t>
  </si>
  <si>
    <t>North - Administration</t>
  </si>
  <si>
    <t>Care Home Support</t>
  </si>
  <si>
    <t>North - Community Matrons</t>
  </si>
  <si>
    <t>North - DN- Ashtrees Cluster</t>
  </si>
  <si>
    <t>North - DN-Coastal Cluster</t>
  </si>
  <si>
    <t>North - ESD Stroke Team</t>
  </si>
  <si>
    <t>North - Night Services</t>
  </si>
  <si>
    <t>North - Rapid Response</t>
  </si>
  <si>
    <t>North - React</t>
  </si>
  <si>
    <t>North - Comm Therapy Services</t>
  </si>
  <si>
    <t>SL Integrated Rapid Response</t>
  </si>
  <si>
    <t>Furness Integrated Rapid Resp</t>
  </si>
  <si>
    <t>CHC Nursing</t>
  </si>
  <si>
    <t>South Senior Operational Management</t>
  </si>
  <si>
    <t>Community Health - South</t>
  </si>
  <si>
    <t>Bladder &amp; Bowel Service</t>
  </si>
  <si>
    <t>SL Grange Com Nurse Team</t>
  </si>
  <si>
    <t>SL Milnthorpe Com Nurse Team</t>
  </si>
  <si>
    <t>Tissue Viability Nursing</t>
  </si>
  <si>
    <t>Ulverston &amp; Dalton Comm Nursing</t>
  </si>
  <si>
    <t>SL Kirkby Lonsdale Com Nurse Team</t>
  </si>
  <si>
    <t>Barrow Town Community Nursing</t>
  </si>
  <si>
    <t>S Lakes Com Nurses Kendal Team</t>
  </si>
  <si>
    <t>District Nurse Relief Team</t>
  </si>
  <si>
    <t>S Lakes Comm Nurs OOH Team</t>
  </si>
  <si>
    <t>Alfred Barrow Community Nursing</t>
  </si>
  <si>
    <t>SL Windermere Com Nurse Team</t>
  </si>
  <si>
    <t>Barrow OOH Nursing</t>
  </si>
  <si>
    <t>Community South Admin</t>
  </si>
  <si>
    <t>Barrow Physiotherapy</t>
  </si>
  <si>
    <t>iMSK</t>
  </si>
  <si>
    <t>South Cumbria Community Physiotherapy</t>
  </si>
  <si>
    <t>Community Diabetes</t>
  </si>
  <si>
    <t>S Cumbria Podiatry</t>
  </si>
  <si>
    <t>Abbey View</t>
  </si>
  <si>
    <t>Millom Community Hospital</t>
  </si>
  <si>
    <t>Carnforth ICC</t>
  </si>
  <si>
    <t>East ICC</t>
  </si>
  <si>
    <t>Grange ICC</t>
  </si>
  <si>
    <t>Mid-Furness ICC</t>
  </si>
  <si>
    <t>Millom ICC</t>
  </si>
  <si>
    <t>Kendal ICC</t>
  </si>
  <si>
    <t>Cumbria Speech Therapy</t>
  </si>
  <si>
    <t>Specialist Palliative Care Svc</t>
  </si>
  <si>
    <t>WGH Langdale Unit</t>
  </si>
  <si>
    <t>Langdale South SUSD Unit</t>
  </si>
  <si>
    <t>WGH Bank POOL</t>
  </si>
  <si>
    <t>Bank</t>
  </si>
  <si>
    <t>Agency</t>
  </si>
  <si>
    <t>RLI Bank POOL</t>
  </si>
  <si>
    <t>FGH Bank POOL</t>
  </si>
  <si>
    <t>Lorenzo Ward Name</t>
  </si>
  <si>
    <t>E-Roster Mapping</t>
  </si>
  <si>
    <t>DO NOT USE FGH Maternity Unit</t>
  </si>
  <si>
    <t>DO NOT USE FGH Well Baby Ward</t>
  </si>
  <si>
    <t>DO NOT USE Helme Chase Ward 1</t>
  </si>
  <si>
    <t>DO NOT USE RLI Maternity Unit</t>
  </si>
  <si>
    <t>DO NOT USE RLI Ward 17 Babies</t>
  </si>
  <si>
    <t>FGH  Patient Progression Unit</t>
  </si>
  <si>
    <t>FGH Acute Medical Unit</t>
  </si>
  <si>
    <t>FGH Childrens HDU Ward</t>
  </si>
  <si>
    <t>FGH Childrens Ward</t>
  </si>
  <si>
    <t>FGH Childrens Ward Assessment Unit</t>
  </si>
  <si>
    <t>FGH Day Surgery Unit</t>
  </si>
  <si>
    <t>FGH Discharge Lounge</t>
  </si>
  <si>
    <t>FGH Endoscopy and Urodynamics</t>
  </si>
  <si>
    <t>FGH Gynaecology Ward (Ward 1)</t>
  </si>
  <si>
    <t>FGH High Dependency/Coronary Care Unit</t>
  </si>
  <si>
    <t>FGH Intensive Care Unit</t>
  </si>
  <si>
    <t>FGH IV Special Care Baby Unit</t>
  </si>
  <si>
    <t>FGH Maternity Unit</t>
  </si>
  <si>
    <t>FGH Oncology Day Unit</t>
  </si>
  <si>
    <t>FGH Special Care Baby Unit</t>
  </si>
  <si>
    <t>FGH Theatre Holding Ward</t>
  </si>
  <si>
    <t>FGH Ward 2 Orthopaedic</t>
  </si>
  <si>
    <t>FGH Ward 4 General Surgery</t>
  </si>
  <si>
    <t>FGH Ward 5 General Surgery</t>
  </si>
  <si>
    <t>FGH Ward 6 Gen Med/Elderly</t>
  </si>
  <si>
    <t>FGH Ward 7 Gen Med/Elderly</t>
  </si>
  <si>
    <t>FGH Ward 9 and Coniston Suite</t>
  </si>
  <si>
    <t>FGH Well Baby Ward</t>
  </si>
  <si>
    <t>Helme Chase Birth Centre</t>
  </si>
  <si>
    <t>Helme Chase Ward 1</t>
  </si>
  <si>
    <t>Langdale Unit</t>
  </si>
  <si>
    <t>Millom Hospital Ward</t>
  </si>
  <si>
    <t>Morecambe Bay Cardiac Centre</t>
  </si>
  <si>
    <t>RLI Acute Medical Unit WHITE</t>
  </si>
  <si>
    <t>RLI Acute Medical Unit YELLOW</t>
  </si>
  <si>
    <t>RLI Admission Lounge</t>
  </si>
  <si>
    <t>RLI Ambulatory Care Unit IP</t>
  </si>
  <si>
    <t>RLI Ambulatory Stroke Unit</t>
  </si>
  <si>
    <t>RLI BMI Ward</t>
  </si>
  <si>
    <t>RLI Breast Screening Unit Ward</t>
  </si>
  <si>
    <t>RLI Childrens Assessment Unit</t>
  </si>
  <si>
    <t>RLI Childrens HDU Ward</t>
  </si>
  <si>
    <t>RLI Childrens In Patient Ward</t>
  </si>
  <si>
    <t>RLI Childrens Ward 16</t>
  </si>
  <si>
    <t>RLI Childrens Unit</t>
  </si>
  <si>
    <t>RLI Coronary Care Unit</t>
  </si>
  <si>
    <t>RLI Delivery Suite</t>
  </si>
  <si>
    <t>RLI Emergency Surgical Ambulatory Care</t>
  </si>
  <si>
    <t>RLI Endoscopy Unit</t>
  </si>
  <si>
    <t>RLI Female Day Surgery Unit</t>
  </si>
  <si>
    <t>RLI Intensive Therapy Unit</t>
  </si>
  <si>
    <t>RLI IV Neonatal Unit</t>
  </si>
  <si>
    <t>RLI Male Day Surgery Unit</t>
  </si>
  <si>
    <t>RLI Maternity Day Assessment Unit</t>
  </si>
  <si>
    <t>RLI Maternity Unit</t>
  </si>
  <si>
    <t>RLI Maxillofacial Surgery</t>
  </si>
  <si>
    <t>RLI Neonatal Unit</t>
  </si>
  <si>
    <t>RLI Oncology Day Unit</t>
  </si>
  <si>
    <t>RLI SPIRE Ward</t>
  </si>
  <si>
    <t>RLI Urodynamics Day Ward</t>
  </si>
  <si>
    <t>RLI Ward 16 Gynaecology</t>
  </si>
  <si>
    <t>RLI Ward 17 Babies</t>
  </si>
  <si>
    <t>RLI Ward 3</t>
  </si>
  <si>
    <t>RLI Ward 20</t>
  </si>
  <si>
    <t>RLI Ward 23</t>
  </si>
  <si>
    <t>RLI Ward 31</t>
  </si>
  <si>
    <t>RLI Ward 32</t>
  </si>
  <si>
    <t>RLI Ward 32 Acute Frailty Unit</t>
  </si>
  <si>
    <t>RLI Ward 33 General Surgery</t>
  </si>
  <si>
    <t>RLI Ward 34</t>
  </si>
  <si>
    <t>RLI Ward 34 - Surgery Dept</t>
  </si>
  <si>
    <t>RLI Ward 34 - Huggett Suite</t>
  </si>
  <si>
    <t>RLI Ward 35</t>
  </si>
  <si>
    <t>RLI Ward 37 RESP</t>
  </si>
  <si>
    <t>RLI Ward 37</t>
  </si>
  <si>
    <t>RLI Ward 50</t>
  </si>
  <si>
    <t>RLI Ward 6</t>
  </si>
  <si>
    <t>South Lakes Birth Centre</t>
  </si>
  <si>
    <t>WGH Day Surgery Unit</t>
  </si>
  <si>
    <t>WGH Endoscopy Unit</t>
  </si>
  <si>
    <t>WGH Ward 10 Kendal Suite</t>
  </si>
  <si>
    <t>WGH Ward 7</t>
  </si>
  <si>
    <t>Z DO NOT USE FGH Day Care Unit</t>
  </si>
  <si>
    <t>Z DO NOT USE FGH High Dependency Unit</t>
  </si>
  <si>
    <t>Z DO NOT USE FGH Medical Admissions Unit</t>
  </si>
  <si>
    <t>Z DO NOT USE FGH Ward 1 Gynae/Surgery</t>
  </si>
  <si>
    <t>Z DO NOT USE RLI Clinical Decision Unit</t>
  </si>
  <si>
    <t>Z DO NOT USE RLI Medical Assessment Unit</t>
  </si>
  <si>
    <t>Z DO NOT USE RLI Surgical Assessment Unit</t>
  </si>
  <si>
    <t>Z DO NOT USE RLI Ward 1</t>
  </si>
  <si>
    <t>Z DO NOT USE RLI Ward 2</t>
  </si>
  <si>
    <t>Z DO NOT USE RLI Ward 21</t>
  </si>
  <si>
    <t>Z DO NOT USE RLI Ward 3</t>
  </si>
  <si>
    <t>Z DO NOT USE RLI Ward 37</t>
  </si>
  <si>
    <t>Z DO NOT USE RLI Ward 4</t>
  </si>
  <si>
    <t>Z DO NOT USE RLI Ward 5</t>
  </si>
  <si>
    <t>ZZ DO NOT USE Langdale North</t>
  </si>
  <si>
    <t>Langdale North SUSD Unit</t>
  </si>
  <si>
    <t>ZZ DO NOT USE Langdale South</t>
  </si>
  <si>
    <t>ZZ DO NOT USE RLI Acute Frailty Unit</t>
  </si>
  <si>
    <t>ZZ DO NOT USE RLI Acute Stroke Unit - Huggett Suite</t>
  </si>
  <si>
    <t>ZZ DO NOT USE RLI Childrens Assessment Unit</t>
  </si>
  <si>
    <t>ZZ DO NOT USE RLI Childrens Unit</t>
  </si>
  <si>
    <t>ZZ DO NOT USE RLI Maternity Unit</t>
  </si>
  <si>
    <t>ZZ DO NOT USE RLI Ward 16 Gynaecology</t>
  </si>
  <si>
    <t>ZZ DO NOT USE RLI Ward 17 Babies</t>
  </si>
  <si>
    <t>ZZ DO NOT USE RLI Ward 34</t>
  </si>
  <si>
    <t>ZZ DO NOT USE WGH Ward 2</t>
  </si>
  <si>
    <t>RLI Acute Medical Unit Green</t>
  </si>
  <si>
    <t>RLI Acute Medical Unit RED</t>
  </si>
  <si>
    <t>RLI Ward 2</t>
  </si>
  <si>
    <t>FGH Ambulatory Care Unit</t>
  </si>
  <si>
    <t>RLI Ambulatory Frailty Unit</t>
  </si>
  <si>
    <t>FGH Croslands</t>
  </si>
  <si>
    <t>RLI Priority Assessment Unit and Discharge Lounge</t>
  </si>
  <si>
    <t>ZZ DO NOT USE RLI Childrens In Patient Ward</t>
  </si>
  <si>
    <t>RLI Acute Surgical Unit OLD</t>
  </si>
  <si>
    <t>RLI Huggett Suite</t>
  </si>
  <si>
    <t>ZZ DO NOT USE RLI Acute Surgical Unit OLD</t>
  </si>
  <si>
    <t>ZZ DO NOT USE RLI Ward 31</t>
  </si>
  <si>
    <t>ZZ DO NOT USE RLI Ward 34 - Huggett Suite</t>
  </si>
  <si>
    <t>ZZ DO NOT USE RLI Ward 23</t>
  </si>
  <si>
    <t>FGH Elective Orthopaedic Unit</t>
  </si>
  <si>
    <t>RLI SPA MEDICA Ward</t>
  </si>
  <si>
    <t>ZZ DO NOT USE RLI Ward 20</t>
  </si>
  <si>
    <t>ZZ DO NOT USE RLI Ward 35</t>
  </si>
  <si>
    <t>ZZ DO NOT USE RLI Ward 37 RESP</t>
  </si>
  <si>
    <t>RLI Ward 35 Resp</t>
  </si>
  <si>
    <t>RLI Ward 37 Surg</t>
  </si>
  <si>
    <t>ZZ DO NOT USE South Lakes Birth Centre</t>
  </si>
  <si>
    <t>ZZ DO NOT USE WGH Ward 10 Kendal Suite</t>
  </si>
  <si>
    <t>South Lakes Birth Centre FGH</t>
  </si>
  <si>
    <t>RLI Emergency Theatre Ward</t>
  </si>
  <si>
    <t>Unknown - Not to be Reported</t>
  </si>
  <si>
    <t>RLI Medical SDEC</t>
  </si>
  <si>
    <t>RLI MU2 Discharge Lounge</t>
  </si>
  <si>
    <t>RLI Theatre Holding Ward</t>
  </si>
  <si>
    <t>MonthTotal</t>
  </si>
  <si>
    <t>RLI Acute Medical Unit GREEN</t>
  </si>
  <si>
    <t>RLI WARD 4</t>
  </si>
  <si>
    <t>Row Labels</t>
  </si>
  <si>
    <t>Sum of MonthTotal</t>
  </si>
  <si>
    <t>Submitted E-Roster Ward Names</t>
  </si>
  <si>
    <t>Bed Count</t>
  </si>
  <si>
    <t>RN Day Fill</t>
  </si>
  <si>
    <t>RN Night Fill</t>
  </si>
  <si>
    <t>CSW Day Fill</t>
  </si>
  <si>
    <t>CSW Night Fill</t>
  </si>
  <si>
    <t>Cumulative count over the month of patients at 23:59 each day</t>
  </si>
  <si>
    <t>Registered midwives/ nurses</t>
  </si>
  <si>
    <t>Care Staff</t>
  </si>
  <si>
    <t>Overall</t>
  </si>
  <si>
    <t>Grand Total</t>
  </si>
  <si>
    <t>879 - COMMUNITY NURSING - STANDARD</t>
  </si>
  <si>
    <t>300 - GENERAL MEDICINE - STANDARD</t>
  </si>
  <si>
    <t>420 - PAEDIATRICS - STANDARD</t>
  </si>
  <si>
    <t>320 - CARDIOLOGY - STANDARD</t>
  </si>
  <si>
    <t>100 - GENERAL SURGERY - STANDARD</t>
  </si>
  <si>
    <t>192 - CRITICAL CARE MEDICINE - STANDARD</t>
  </si>
  <si>
    <t>502 - GYNAECOLOGY - STANDARD</t>
  </si>
  <si>
    <t>110 - TRAUMA &amp; ORTHOPAEDICS - STANDARD</t>
  </si>
  <si>
    <t>430 - GERIATRIC MEDICINE - STANDARD</t>
  </si>
  <si>
    <t>Clinical Onboarding Team</t>
  </si>
  <si>
    <t>RLI Frailty Intervention Team</t>
  </si>
  <si>
    <t>ZZZ DO NOT USE South Lakes Birth Centre</t>
  </si>
  <si>
    <t>XBay Med Practice Educators</t>
  </si>
  <si>
    <t>Security</t>
  </si>
  <si>
    <t>Bay ICC</t>
  </si>
  <si>
    <t>Lancaster ICC</t>
  </si>
  <si>
    <t>Medical Examiners</t>
  </si>
  <si>
    <t>Migrant Health Project</t>
  </si>
  <si>
    <t>FGH Stroke Team</t>
  </si>
  <si>
    <t>Violence Reductions</t>
  </si>
  <si>
    <t>Strategic Projects</t>
  </si>
  <si>
    <t>Union</t>
  </si>
  <si>
    <t>WGH Performance Management Dept</t>
  </si>
  <si>
    <t>WGH Transport Dept</t>
  </si>
  <si>
    <t>Medicine Nurse Cons</t>
  </si>
  <si>
    <t>Maternity Health &amp; Wellbeing XBay</t>
  </si>
  <si>
    <t>DO NOT USE RLI Ward 22</t>
  </si>
  <si>
    <t>ZZ DO NOT USE RLI Ward 22</t>
  </si>
  <si>
    <t>RLI OPD Reception Staff Dept</t>
  </si>
  <si>
    <t>Holding Unit</t>
  </si>
  <si>
    <t>South Lakes Better Care Together</t>
  </si>
  <si>
    <t>422 - NEONATOLOGY - STANDARD</t>
  </si>
  <si>
    <t>501 - OBSTETRICS - STANDARD</t>
  </si>
  <si>
    <t>328 - STROKE MEDICINE - STANDARD</t>
  </si>
  <si>
    <t>Spec1</t>
  </si>
  <si>
    <t>Spec2</t>
  </si>
  <si>
    <t>ZZ DO NOT USE RLI Ward 6</t>
  </si>
  <si>
    <t>FGH Patient Progression Unit</t>
  </si>
  <si>
    <t>Cardiology FGH</t>
  </si>
  <si>
    <t>RLI Dermatology Dept - 31060</t>
  </si>
  <si>
    <t>RLI Rheumatology Dept</t>
  </si>
  <si>
    <t>Respiratory Medicine RLI</t>
  </si>
  <si>
    <t>Respiratory Specialist Nurses XBAY</t>
  </si>
  <si>
    <t>RLI Diabetes/ Endocrine ANP's</t>
  </si>
  <si>
    <t>RLI Medical Oncology Dept</t>
  </si>
  <si>
    <t>RLI ED UTC</t>
  </si>
  <si>
    <t>RLI Cardiology Specialist Nurses</t>
  </si>
  <si>
    <t>RLI Huggett Suite - 132054</t>
  </si>
  <si>
    <t>RLI SDEC</t>
  </si>
  <si>
    <t>Foundation Doctors Medicine Divisions - RLI</t>
  </si>
  <si>
    <t>Respiratory Medicine FGH</t>
  </si>
  <si>
    <t>Cross Bay Parkinsons Nurse Dept</t>
  </si>
  <si>
    <t>FGH Rheumatology Spec Nurses Dept</t>
  </si>
  <si>
    <t>FGH Acute Medicine Med Staff</t>
  </si>
  <si>
    <t>Foundation Doctors Medicine Divisions - FGH</t>
  </si>
  <si>
    <t>Medicine RLI ANP/CNS</t>
  </si>
  <si>
    <t>FGH Dermatology Dept</t>
  </si>
  <si>
    <t>Corporate Nursing</t>
  </si>
  <si>
    <t>WGH Blood Science Dept</t>
  </si>
  <si>
    <t>Radiology Med Staff RLI</t>
  </si>
  <si>
    <t>RLI Radiology U/S</t>
  </si>
  <si>
    <t>WGH Radiology U/S</t>
  </si>
  <si>
    <t>CCS Business Support Unit</t>
  </si>
  <si>
    <t>FGH Paediatrics Dept</t>
  </si>
  <si>
    <t>FGH Gynaecology Dept</t>
  </si>
  <si>
    <t>RLI Gynaecology Dept</t>
  </si>
  <si>
    <t>RLI Paediatrics Dept</t>
  </si>
  <si>
    <t>FGH Shared Gynae Ante-Natal Support Workers</t>
  </si>
  <si>
    <t>RLI Gynae OPD Dept</t>
  </si>
  <si>
    <t>Specialist Gynae Nurses XBay</t>
  </si>
  <si>
    <t>Integrated Children's Nursing and Therapy</t>
  </si>
  <si>
    <t>RLI Audiology Dept</t>
  </si>
  <si>
    <t>WGH Audiology Dept</t>
  </si>
  <si>
    <t>FGH General Surgery Dept</t>
  </si>
  <si>
    <t>FGH Ophthalmology Dept</t>
  </si>
  <si>
    <t>FGH Urology Dept</t>
  </si>
  <si>
    <t>Cross Bay Urology Dept</t>
  </si>
  <si>
    <t>Surgical and Critical Care Nurse Mgt</t>
  </si>
  <si>
    <t>WGH Oral Surgery Dept</t>
  </si>
  <si>
    <t>RLI Orthodontics Dept</t>
  </si>
  <si>
    <t>RLI Restorative Dentistry Dept</t>
  </si>
  <si>
    <t>FGH Outpatients - Urology Dept</t>
  </si>
  <si>
    <t>Barrow ICC</t>
  </si>
  <si>
    <t>RLI Accident &amp; Emergency Medical Staff Dept</t>
  </si>
  <si>
    <t>Central Operations Team</t>
  </si>
  <si>
    <t>Financial Improvement</t>
  </si>
  <si>
    <t>FGH Appliances Dept</t>
  </si>
  <si>
    <t>RLI Patients Appliances Dept</t>
  </si>
  <si>
    <t>WGH Pathology General Dept</t>
  </si>
  <si>
    <t>Dental Services - WGH</t>
  </si>
  <si>
    <t>WGH Appliances Dept</t>
  </si>
  <si>
    <t>FACS Medical Staffing Unit</t>
  </si>
  <si>
    <t>RLI Clinical Directorate Mgt - Surgical Dept</t>
  </si>
  <si>
    <t>South Cumbria Medics</t>
  </si>
  <si>
    <t>Millom Domestics &amp; Catering</t>
  </si>
  <si>
    <t>Learning &amp; Development</t>
  </si>
  <si>
    <t>Careers &amp; Engagement Hub</t>
  </si>
  <si>
    <t>Recruitment</t>
  </si>
  <si>
    <t>D2A &amp; SD Lancashire Therapies</t>
  </si>
  <si>
    <t>D2A &amp; SD Cumbria Therapies</t>
  </si>
  <si>
    <t>Surgical First Assistants X-Bay</t>
  </si>
  <si>
    <t>ICCG Heart Failure</t>
  </si>
  <si>
    <t>FGH Acute ANP</t>
  </si>
  <si>
    <t>FGH Gastro ANP</t>
  </si>
  <si>
    <t>Admiral Nursing / Enh Care</t>
  </si>
  <si>
    <t>End of Life</t>
  </si>
  <si>
    <t>Chief Medical Officer</t>
  </si>
  <si>
    <t>International Recruitment</t>
  </si>
  <si>
    <t>BHCP Workforce</t>
  </si>
  <si>
    <t>ICS Regulated Care</t>
  </si>
  <si>
    <t>Niche Investigation</t>
  </si>
  <si>
    <t>Childrens Speech &amp; Language Therapy</t>
  </si>
  <si>
    <t>Childrens Physiotherapy</t>
  </si>
  <si>
    <t>FGH Trauma &amp; Orthopaedics Dept</t>
  </si>
  <si>
    <t>North - Falls Service</t>
  </si>
  <si>
    <t>Ulverston ICC</t>
  </si>
  <si>
    <t>Management ICC</t>
  </si>
  <si>
    <t>RLI Ward 16 Gynaecology OLD</t>
  </si>
  <si>
    <t>Critical Care Outreach Team</t>
  </si>
  <si>
    <t>RLI Urgent Treatment Centre - Medics</t>
  </si>
  <si>
    <t>Medicine BSU Team</t>
  </si>
  <si>
    <t>Strategy &amp; Planning Management</t>
  </si>
  <si>
    <t>Trust Headquarters</t>
  </si>
  <si>
    <t>WGH Optical Services Dept</t>
  </si>
  <si>
    <t>CPCC</t>
  </si>
  <si>
    <t>RTT Navigators</t>
  </si>
  <si>
    <t>Patient Safety Team</t>
  </si>
  <si>
    <t>Rota Coordiantors Medicine</t>
  </si>
  <si>
    <t>Finance Skills Development</t>
  </si>
  <si>
    <t>Operational Management Team</t>
  </si>
  <si>
    <t>External UCLAN/UCumb Students</t>
  </si>
  <si>
    <t>Security XBay</t>
  </si>
  <si>
    <t>Tactical On Call</t>
  </si>
  <si>
    <t>RLI Dermatology Ward</t>
  </si>
  <si>
    <t>FGH Clinical Investigation</t>
  </si>
  <si>
    <t>WGH Clinical Investigation</t>
  </si>
  <si>
    <t>RLI Clinical Investigation</t>
  </si>
  <si>
    <t>RLI Circle Health Ward</t>
  </si>
  <si>
    <t>Medical HR</t>
  </si>
  <si>
    <t>NW Endoscopy Academy</t>
  </si>
  <si>
    <t>ZZ DO NOT USE RLI BMI Ward</t>
  </si>
  <si>
    <t>(blank)</t>
  </si>
  <si>
    <t>Directors</t>
  </si>
  <si>
    <t>Urgent Community Response Hub</t>
  </si>
  <si>
    <t>FGH Endoscopy Unit</t>
  </si>
  <si>
    <t>WGH Dunmail Unit</t>
  </si>
  <si>
    <t>Finance Directorate Management</t>
  </si>
  <si>
    <t>Financial Management</t>
  </si>
  <si>
    <t>Financial Services</t>
  </si>
  <si>
    <t>Financial Planning</t>
  </si>
  <si>
    <t>Supplies &amp; Procurement</t>
  </si>
  <si>
    <t>External Placement Staff</t>
  </si>
  <si>
    <t>RLI Priority Assessment and Discharge Unit</t>
  </si>
  <si>
    <t>Long Name</t>
  </si>
  <si>
    <t>Code</t>
  </si>
  <si>
    <t>Day Reg Fill Rate</t>
  </si>
  <si>
    <t>Day Unreg Fill Rate</t>
  </si>
  <si>
    <t>Night Reg Fill Rate</t>
  </si>
  <si>
    <t>Night Unreg Fill Rate</t>
  </si>
  <si>
    <t>331 Cardiology FGH - 21050</t>
  </si>
  <si>
    <t>331 RLI Dermatology Dept - 31060</t>
  </si>
  <si>
    <t>331 RLI Rheumatology Dept - 31100</t>
  </si>
  <si>
    <t>331 Respiratory Medicine RLI - 31120</t>
  </si>
  <si>
    <t>331 Respiratory Specialist Nurses RLI - 132048</t>
  </si>
  <si>
    <t>331 RLI Clinical Site Manager - 32180</t>
  </si>
  <si>
    <t>331 RLI Day Hospital Dept - 32080</t>
  </si>
  <si>
    <t>331 RLI Diabetes Endocrine ANP - 31152</t>
  </si>
  <si>
    <t>331 RLI Medical Secretaries - Medicine Dept - 35621</t>
  </si>
  <si>
    <t>331 Oncology/Rheumatology Specialist Nurses - 32105</t>
  </si>
  <si>
    <t>331 RLI Oncology Unit Dept - 32100</t>
  </si>
  <si>
    <t>331 RLI Clinical Heamatology - 34335</t>
  </si>
  <si>
    <t>331 RLI Medical Oncology Dept - 31080</t>
  </si>
  <si>
    <t>331 RLI Endoscopy Dept - 32850</t>
  </si>
  <si>
    <t>331 Specialist Nurses: Gastroenterology - 32851</t>
  </si>
  <si>
    <t>331 RLI Endoscopy Nurse Endoscopist</t>
  </si>
  <si>
    <t>331 RLI ED -  Accident &amp; Emergency Dept - 31900</t>
  </si>
  <si>
    <t>331 RLI ED - Support Staff - 35608</t>
  </si>
  <si>
    <t>RLI Alcohol Liaison Team</t>
  </si>
  <si>
    <t>331 RLI ED UTC - 31995</t>
  </si>
  <si>
    <t>331 RLI ED - Support Staff 35608</t>
  </si>
  <si>
    <t>331 Dermatology Specilalist Nurses RLI - 132049</t>
  </si>
  <si>
    <t>331 RLI Dermatology Dept - 32120</t>
  </si>
  <si>
    <t>331 Cardiology Specialist Nurses - 132046</t>
  </si>
  <si>
    <t>331 RLI EEG Dept - 34624</t>
  </si>
  <si>
    <t>331 FGH Clinical Investigation ECG Dept - 24620</t>
  </si>
  <si>
    <t>331 Medical Oncology Hub - 152008</t>
  </si>
  <si>
    <t>331 Priority Assessment and Discharge Unit RLI - 132066</t>
  </si>
  <si>
    <t>331 RLI Acute Medical Unit - 31935</t>
  </si>
  <si>
    <t>331 RLI Ward 35 - 31937</t>
  </si>
  <si>
    <t>331 Ward 6 - RLI - 132069</t>
  </si>
  <si>
    <t>331 RLI CCU - Acute Medical Dept - 32010</t>
  </si>
  <si>
    <t>331 RLI Ward 39 - 31939</t>
  </si>
  <si>
    <t>331 RLI Medical Same Day Emergency Care</t>
  </si>
  <si>
    <t>RLI Med Unit 2 Clinical Site Manager</t>
  </si>
  <si>
    <t>Medical Examiners - 150791</t>
  </si>
  <si>
    <t>331 Foundation Doctors Medicine Divisions - RLI - 31400</t>
  </si>
  <si>
    <t>331 RLI Elderly Care Dept - 31030</t>
  </si>
  <si>
    <t>331 RLI Respiratory Services Dept - 31940</t>
  </si>
  <si>
    <t>331 RLI Urgent Treatment Centre - Medics - 132073</t>
  </si>
  <si>
    <t>331 RLI Clinical Directorate Mgt - Medicine Dept - 35101</t>
  </si>
  <si>
    <t>331 RLI Ward 22 - 32060</t>
  </si>
  <si>
    <t>331 RLI Frailty Intervention Team</t>
  </si>
  <si>
    <t>331 RLI Ward 23 - Acute Elderly Dept - 32030</t>
  </si>
  <si>
    <t>331 RLI Ward 4 - 32050</t>
  </si>
  <si>
    <t>331 Respiratory Medicine FGH - 21120</t>
  </si>
  <si>
    <t>331 WGH Dunmail Day Hospital Dept - 43910</t>
  </si>
  <si>
    <t>331 UTC - Medical Staff - WGH - 142025</t>
  </si>
  <si>
    <t>331 WGH Cardiac Centre Cath Lab Dept - 43825</t>
  </si>
  <si>
    <t>331 WGH Clinical Investigation ECG Dept - 44620</t>
  </si>
  <si>
    <t>WGH Urgent Treatment Centre</t>
  </si>
  <si>
    <t>331 WGH Bowel Cancer Screening Prog (BCSP) - 43855</t>
  </si>
  <si>
    <t>331 WGH Endoscopy Unit (Ramsay) - 43856</t>
  </si>
  <si>
    <t>331 Cross Bay Parkinsons Nurse Dept - 43975</t>
  </si>
  <si>
    <t>331 Gastroenterology FGH - 122021</t>
  </si>
  <si>
    <t>331 FGH Rheumatology Spec Nurses Dept - 23175</t>
  </si>
  <si>
    <t>331 FGH - Oncology Specialist Nurses - 22105</t>
  </si>
  <si>
    <t>331 FGH Medical Oncology Dept - 21080</t>
  </si>
  <si>
    <t>331 FGH Accident &amp; Emergency Dept - 23540</t>
  </si>
  <si>
    <t>331 FGH Accident&amp;Emergency ANP Dept - 23540</t>
  </si>
  <si>
    <t>331 FGH Accident &amp; Emergency Reception Dept - 23540</t>
  </si>
  <si>
    <t>331 Discharge Lounge (FGH) - 152014</t>
  </si>
  <si>
    <t>331 FGH High Dependency Unit - 23470</t>
  </si>
  <si>
    <t>331 Acute Medical Unit FGH - 122008</t>
  </si>
  <si>
    <t>331 FGH Ward 6 Dept - 23060</t>
  </si>
  <si>
    <t>331 FGH Ward 7 Dept - 23401</t>
  </si>
  <si>
    <t>331 FGH Ward 9 Dept - 23080</t>
  </si>
  <si>
    <t>FGH Ambulatory Care - 32075</t>
  </si>
  <si>
    <t>331 FGH Accident &amp; Emergency Medical Staff Dept - 21380</t>
  </si>
  <si>
    <t>331 Acute Physicians FGH - 122001</t>
  </si>
  <si>
    <t>331 FGH Croslands Day Hospital Dept - 23150</t>
  </si>
  <si>
    <t>331 FGH Medicine Med Secretaries - 25621</t>
  </si>
  <si>
    <t>331 FGH Clinical Site Manager - 22180</t>
  </si>
  <si>
    <t>331 Elderly Care FGH - 21030</t>
  </si>
  <si>
    <t>331 FGH Acute Medicine Med Staff - 21390</t>
  </si>
  <si>
    <t>331 Foundation Doctors Medicine Divisions - FGH - 21400</t>
  </si>
  <si>
    <t>331 FGH Endoscopy Dept - 23460</t>
  </si>
  <si>
    <t>331 RLI Clinical Investigation Heart &amp; Lung Dept - 34622</t>
  </si>
  <si>
    <t>331 RTT Navigators - 152017</t>
  </si>
  <si>
    <t>331 Patient Safety Team - 152016</t>
  </si>
  <si>
    <t>331 Rota Coordinators - 152018</t>
  </si>
  <si>
    <t>331 NW Endoscopy Academy Nurse Training Centre - 152010</t>
  </si>
  <si>
    <t>331 Enhanced Care Team - Cross Bay - 152011</t>
  </si>
  <si>
    <t>331 Medicine Business Support Unit Team</t>
  </si>
  <si>
    <t>XBay Medicine Practice Educators</t>
  </si>
  <si>
    <t>331 Medicine RLI ANP/CNS</t>
  </si>
  <si>
    <t>Medicine Nurse Consultants - 132002</t>
  </si>
  <si>
    <t>331 FGH Dermatology Dept - 21060</t>
  </si>
  <si>
    <t>331 Finance Directorate Management - 150501</t>
  </si>
  <si>
    <t>331 Financial Management - 150502</t>
  </si>
  <si>
    <t>331 Financial Services - 150504</t>
  </si>
  <si>
    <t>331 RLI Occupational Health Dept - 55430</t>
  </si>
  <si>
    <t>331 Learning &amp; Development - 55410</t>
  </si>
  <si>
    <t>331 RLI Practice Placement Facilitator Dept - 55716</t>
  </si>
  <si>
    <t>331 RLI Infection Control Dept - 34370</t>
  </si>
  <si>
    <t>331 Emergency Planning - 55024</t>
  </si>
  <si>
    <t>331 RLI Health Informatics Training Centre - 55525</t>
  </si>
  <si>
    <t>331 RLI Cancer Network Information Dept - 55535</t>
  </si>
  <si>
    <t>331 Financial Improvement - 150509</t>
  </si>
  <si>
    <t>331 Financial Improvement - 150527</t>
  </si>
  <si>
    <t>331 Financial Planning - 150503</t>
  </si>
  <si>
    <t>331 Supplies &amp; Procurement - 150506</t>
  </si>
  <si>
    <t>331 Finance Skills Development - 150526</t>
  </si>
  <si>
    <t>331 Governance Business Partner - 150765</t>
  </si>
  <si>
    <t>331 Governance &amp; Integrated Risk - 55750</t>
  </si>
  <si>
    <t>331 Legal Services - 55017</t>
  </si>
  <si>
    <t>331 Compliance and Assurance - 55724</t>
  </si>
  <si>
    <t>331 Office Of The Company Secretary - 150559</t>
  </si>
  <si>
    <t>331 Workforce Planning &amp; Information -150668</t>
  </si>
  <si>
    <t>331 i3 Business Support - 150789</t>
  </si>
  <si>
    <t>Clinical Coding Dept - 55532</t>
  </si>
  <si>
    <t>331 RLI Planning &amp; Information Dept - 55530</t>
  </si>
  <si>
    <t>331 Clinical Onboarding Team - 150608</t>
  </si>
  <si>
    <t>331 Bereavement Office - 55728</t>
  </si>
  <si>
    <t>331 End of Life - 55717</t>
  </si>
  <si>
    <t>331 Nursing - Tissue Viability - 55710</t>
  </si>
  <si>
    <t>331 WGH Nursing Dept - 55700</t>
  </si>
  <si>
    <t>331 Corporate Safeguarding - 55707</t>
  </si>
  <si>
    <t>331 Chief Medical Officer - 150795</t>
  </si>
  <si>
    <t>331 Operational Management Team - 150704</t>
  </si>
  <si>
    <t>331 Security</t>
  </si>
  <si>
    <t>Violence Reduction ICS - 150794</t>
  </si>
  <si>
    <t>331 Programme Management Office - 55035</t>
  </si>
  <si>
    <t>331 Service &amp; Commercial Development - 55260</t>
  </si>
  <si>
    <t>331 Strategy &amp; Planning Management - 150800</t>
  </si>
  <si>
    <t>331 Careers &amp; Engagement Hub - 150655</t>
  </si>
  <si>
    <t>331 International Recruitment - 150615</t>
  </si>
  <si>
    <t>331 Bank &amp; E-Rostering - 55428</t>
  </si>
  <si>
    <t>Strategic Projects - 150672</t>
  </si>
  <si>
    <t>331 BHCP Workforce - 150772</t>
  </si>
  <si>
    <t>331 ICS Regulated Care - 150670</t>
  </si>
  <si>
    <t>331 Medical HR - 150676</t>
  </si>
  <si>
    <t>Union Office - 150792</t>
  </si>
  <si>
    <t>331 Recruitment - 55440</t>
  </si>
  <si>
    <t>331 Workforce - 55400</t>
  </si>
  <si>
    <t>Inclusion &amp; Diversity - 150673</t>
  </si>
  <si>
    <t>Build a Better Bay - 150788</t>
  </si>
  <si>
    <t>331 BHCO Post - 150771</t>
  </si>
  <si>
    <t>331 WGH Trust Board Dept - 55000</t>
  </si>
  <si>
    <t>331 WGH Trust Headquarters - 55010</t>
  </si>
  <si>
    <t>Niche Investigation - 150782</t>
  </si>
  <si>
    <t>331 Deputy COO RLI - 150752</t>
  </si>
  <si>
    <t>331 FGH Informatics Dept - 55524</t>
  </si>
  <si>
    <t>331 FGH Informatics Dept - 55526</t>
  </si>
  <si>
    <t>331 Dementia &amp; Elderly Care Team - 55708</t>
  </si>
  <si>
    <t>331 FGH Chaplains Dept - 26055</t>
  </si>
  <si>
    <t>331 WGH Complaints &amp; Litigation Dept - 55701</t>
  </si>
  <si>
    <t>331 WGH Public &amp; Patient Involvement Dept - 55730</t>
  </si>
  <si>
    <t>WGH Performance Management Dept - 150701</t>
  </si>
  <si>
    <t>WGH Bank Pool</t>
  </si>
  <si>
    <t>331 Bank Staff Trust Wide Dept - 59000</t>
  </si>
  <si>
    <t>331 WGH Blood Science Dept - 44325</t>
  </si>
  <si>
    <t>331 FGH Pathology General Dept - 24300</t>
  </si>
  <si>
    <t>331 FGH Patient Records Dept - 25600</t>
  </si>
  <si>
    <t>331 FGH Biochemistry Dept - 24320</t>
  </si>
  <si>
    <t>331 FGH Haematology Dept - 24330</t>
  </si>
  <si>
    <t>331 FGH Phlebotomy Dept - 24400</t>
  </si>
  <si>
    <t>331 FGH Radiology U/S - 120137</t>
  </si>
  <si>
    <t>331 FGH Radiology Dept - 21350</t>
  </si>
  <si>
    <t>331 FGH X-Ray Dept - 24260</t>
  </si>
  <si>
    <t>331 FGH CT/MRI - 120137</t>
  </si>
  <si>
    <t>331 FGH Radiology CSW Team - 120137</t>
  </si>
  <si>
    <t>331 FGH Appliances Dept - 24505</t>
  </si>
  <si>
    <t>331 FGH &amp; ULV Outpatients Dept - 23561</t>
  </si>
  <si>
    <t>331 FGH Dental Services Dept - 24650</t>
  </si>
  <si>
    <t>331 FGH Outpatients Reception Staff - 23565</t>
  </si>
  <si>
    <t>331 FGH Pharmacy General Dept - 24020</t>
  </si>
  <si>
    <t>331 FGH Microbiology Dept - 24310</t>
  </si>
  <si>
    <t>331 RLI Radiology U/S - 150105</t>
  </si>
  <si>
    <t>331 RLI Imaging B3 CSW Team - 130132</t>
  </si>
  <si>
    <t>221 RLI Imaging B2 CSW Team - 130132</t>
  </si>
  <si>
    <t>331 Radiology Med Staff RLI - 31350</t>
  </si>
  <si>
    <t>331 RLI Imaging General Dept - 34200</t>
  </si>
  <si>
    <t>331 RLI Medical Photography Dept - 34660</t>
  </si>
  <si>
    <t>331 RLI Imaging General Dept (AHPs) - 34200</t>
  </si>
  <si>
    <t>331 RLI Imaging CT &amp; MRI Dept -130132</t>
  </si>
  <si>
    <t>331 RLI Pathology General Dept - 34300</t>
  </si>
  <si>
    <t>331 RLI Mammography -ADMIN</t>
  </si>
  <si>
    <t>331 RLI Mammography - Lancaster &amp; S.Cumbria Dept - 34240</t>
  </si>
  <si>
    <t>331 RLI Histopathology Dept - 34350</t>
  </si>
  <si>
    <t>331 RLI &amp; QVH Main Outpatients Dept - 32770</t>
  </si>
  <si>
    <t>331 RLI OPD Reception Staff Dept - 32774</t>
  </si>
  <si>
    <t>331 RLI Orthopaedic OPD Dept - 32450</t>
  </si>
  <si>
    <t>331 RLI Pharmacy General Dept - 34020</t>
  </si>
  <si>
    <t>331 RLI Microbiology Dept - 34310</t>
  </si>
  <si>
    <t>331 RLI Patient Records Dept - 35602</t>
  </si>
  <si>
    <t>331 RLI Haematology Reception - 130107</t>
  </si>
  <si>
    <t>331 RLI Biochemistry Dept - 34320</t>
  </si>
  <si>
    <t>331 RLI Haematology Dept - 34330</t>
  </si>
  <si>
    <t>331 RLI Phlebotomy Dept - 34400</t>
  </si>
  <si>
    <t>331 RLI Patients Appliances Dept - 34505</t>
  </si>
  <si>
    <t>331 WGH Pharmacy General Dept - 44020</t>
  </si>
  <si>
    <t>331 WGH Pathology General Dept - 44300</t>
  </si>
  <si>
    <t>331 Dental Services - WGH - 44650</t>
  </si>
  <si>
    <t>331 WGH CPCC - 45605</t>
  </si>
  <si>
    <t>331 WGH Outpatients Dept - 43900</t>
  </si>
  <si>
    <t>331 WGH Patient Records Dept - 45602</t>
  </si>
  <si>
    <t>331 WGH Appliances Dept - 44505</t>
  </si>
  <si>
    <t>331 WGH X-Ray CT - 140119</t>
  </si>
  <si>
    <t>331 WGH X-Ray Dept - 44260</t>
  </si>
  <si>
    <t>331 WGH Radiology Ultrasound - 140119</t>
  </si>
  <si>
    <t>331 CCS Business Support Unit - 20012</t>
  </si>
  <si>
    <t>331 Medical Devices &amp; Engineering - XBay</t>
  </si>
  <si>
    <t>331 - Discharge to Assess XBay - 122037</t>
  </si>
  <si>
    <t>331 CCS Divisional Management - 20010</t>
  </si>
  <si>
    <t>331 RLI Mortuary Dept - 34380</t>
  </si>
  <si>
    <t>331 FGH Paediatrics Dept - 21000</t>
  </si>
  <si>
    <t>331 FGH Gynaecology Dept - 21240</t>
  </si>
  <si>
    <t>331 RLI Gynaecology Dept - 31240</t>
  </si>
  <si>
    <t>331 RLI Paediatrics Dept - 31000</t>
  </si>
  <si>
    <t>331 Maternity Health &amp; Wellbeing XBay</t>
  </si>
  <si>
    <t>331 Specialist Midwives - 153008</t>
  </si>
  <si>
    <t>331 Midwifery Management (Cross Bay) - 23255</t>
  </si>
  <si>
    <t>Quality and Safety Team</t>
  </si>
  <si>
    <t>331 Quality and Safety Team - 153029</t>
  </si>
  <si>
    <t>331 W&amp;C Divisional Management - 20020</t>
  </si>
  <si>
    <t>331 Colposcopy Coordinators - 25650</t>
  </si>
  <si>
    <t>331 FACS Medical Staffing Unit - 20014</t>
  </si>
  <si>
    <t>331 FGH Admin Obs &amp; Gynae Dept - 25624</t>
  </si>
  <si>
    <t>331 FGH Admin Paediatrics Dept - 25627</t>
  </si>
  <si>
    <t>331 FGH Ante-Natal Clinic - 23266</t>
  </si>
  <si>
    <t>331 FGH Community Midwifery Dept - 23250</t>
  </si>
  <si>
    <t>331 FGH Gynae OPD - 23261</t>
  </si>
  <si>
    <t>331 South Lakes Birth Centre - 23240</t>
  </si>
  <si>
    <t>331 FGH Shared Gynae Ante-Natal Support Workers - 23267</t>
  </si>
  <si>
    <t>331 FGH Ward 1 Dept - 23010</t>
  </si>
  <si>
    <t>331 FGH Childrens OPD Dept - 23263</t>
  </si>
  <si>
    <t>331 FGH Childrens Ward Dept - 23200</t>
  </si>
  <si>
    <t>331 Paediatric/NNU Nurse Practitioners - 23190</t>
  </si>
  <si>
    <t>331 FGH SCBU Dept - 23230</t>
  </si>
  <si>
    <t>331 RLI Ante Natal Clinic - 32650</t>
  </si>
  <si>
    <t>331 RLI CDS/Wd17/Anc/DAU</t>
  </si>
  <si>
    <t>331 RLI Community Midwives Dept - 32670</t>
  </si>
  <si>
    <t>331 RLI Gynae OPD Dept - 32615</t>
  </si>
  <si>
    <t>Specialist Gynae Nurses XBay - 133020</t>
  </si>
  <si>
    <t>331 RLI Ward 16 - Gynae Clinics Dept - 32610</t>
  </si>
  <si>
    <t>331 New Born Hearing Screening Dept - 32665</t>
  </si>
  <si>
    <t>331 RLI Medical Secretaries - Paediatrics Dept - 35627</t>
  </si>
  <si>
    <t>331 RLI Medical Secretaries - Obs &amp; Gynae Dept - 35624</t>
  </si>
  <si>
    <t>331 Childrens Speech &amp; Language Therapy - 153021</t>
  </si>
  <si>
    <t>331 Childrens Physiotherapy - 153208</t>
  </si>
  <si>
    <t>331 RLI NNU Dept - 32712</t>
  </si>
  <si>
    <t>331 RLI Paediatric Diabetes Service Dept - 32740</t>
  </si>
  <si>
    <t>331 Paediatric Senior Nurses - 32704</t>
  </si>
  <si>
    <t>331 RLI Paediatric OPD - 32730</t>
  </si>
  <si>
    <t>331 RLI Paediatric Ward Dept - 32722</t>
  </si>
  <si>
    <t>331 Paediatric Practice Educator Dept - 32732</t>
  </si>
  <si>
    <t>331 Childrens Therapy Team - 153024</t>
  </si>
  <si>
    <t>331 WGH Helme Chase Dept - 43830</t>
  </si>
  <si>
    <t>331 RLI General Office Dept - 36020</t>
  </si>
  <si>
    <t>331 RLI Domestic Services Dept - 36150</t>
  </si>
  <si>
    <t>331 RLI Car Parking Dept - 36030</t>
  </si>
  <si>
    <t>331 RLI Estates Maintenance Management Dept - 36670</t>
  </si>
  <si>
    <t>331 RLI Fire &amp; Security Dept - 36010</t>
  </si>
  <si>
    <t>331 RLI Engineering - 36672</t>
  </si>
  <si>
    <t>331 RLI Shift Maintenance Dept - 36654</t>
  </si>
  <si>
    <t>331 RLI Building - 36673</t>
  </si>
  <si>
    <t>331 RLI Design Team Dept - 36658</t>
  </si>
  <si>
    <t>331 RLI Catering Services Dept - 36100</t>
  </si>
  <si>
    <t>331 RLI Sterile Supplies Dept - 34000</t>
  </si>
  <si>
    <t>331 RLI Portering Services Dept - 36170</t>
  </si>
  <si>
    <t>331 WGH Transport Dept - 46450</t>
  </si>
  <si>
    <t>331 WGH Facilities Directorate Dept - 46000</t>
  </si>
  <si>
    <t>331 WGH Portering Services Dept - 46170</t>
  </si>
  <si>
    <t>331 WGH Catering Services Dept - 46100</t>
  </si>
  <si>
    <t>331 WGH Car Parking Dept - 46030</t>
  </si>
  <si>
    <t>331 WGH Engineering Dept - 46635</t>
  </si>
  <si>
    <t>331 WGH Building Dept - 46560</t>
  </si>
  <si>
    <t>331 WGH General Office Dept - 46020</t>
  </si>
  <si>
    <t>331 WGH Estates General Management Dept - 46650</t>
  </si>
  <si>
    <t>331 WGH Health &amp; Safety Dept - 55435</t>
  </si>
  <si>
    <t>331 WGH Domestic Services Dept - 46150</t>
  </si>
  <si>
    <t>331 WGH Switchboard Staff Dept - 46090</t>
  </si>
  <si>
    <t>331 FGH Switchboard Staff Dept - 26090</t>
  </si>
  <si>
    <t>331 FGH Portering Services Dept - 26170</t>
  </si>
  <si>
    <t>331 Abbey Road Estates &amp; Utilities - 160509</t>
  </si>
  <si>
    <t>331 FGH Domestic Services Dept - 26150</t>
  </si>
  <si>
    <t>331 FGH Car Parking Dept - 26030</t>
  </si>
  <si>
    <t>331 FGH Sterile Supplies Dept - 24000</t>
  </si>
  <si>
    <t>331 FGH Estate Management Dept - 26650</t>
  </si>
  <si>
    <t>331 FGH Fire &amp; Security Dept - 26010</t>
  </si>
  <si>
    <t>331 FGH Building Dept - 26550</t>
  </si>
  <si>
    <t>331 FGH Catering Services Dept - 26100</t>
  </si>
  <si>
    <t>331 FGH Transport Dept - 26450</t>
  </si>
  <si>
    <t>331 FGH Engineering Dept - 26625</t>
  </si>
  <si>
    <t>331 FGH General Office Dept - 26020</t>
  </si>
  <si>
    <t>331 Security XBay - 151011</t>
  </si>
  <si>
    <t>331 Facilities Divisional Mgt Dept - 20015</t>
  </si>
  <si>
    <t>331 RLI Audiology Dept - 132503</t>
  </si>
  <si>
    <t>331 WGH Audiology Dept - 44610</t>
  </si>
  <si>
    <t>331 FGH General Surgery Dept - 21170</t>
  </si>
  <si>
    <t>331 FGH Ophthalmology Dept - 21230</t>
  </si>
  <si>
    <t>331 FGH Trauma &amp; Orthopaedics Dept - 21200</t>
  </si>
  <si>
    <t>331 FGH Urology Dept - 21190</t>
  </si>
  <si>
    <t>331 FGH Audiology Dept - 24610</t>
  </si>
  <si>
    <t>331 Recovery Support Programme - 150793</t>
  </si>
  <si>
    <t>331 RLI Urology Dept - 31190</t>
  </si>
  <si>
    <t>331 Surgical First Assistants - 152521</t>
  </si>
  <si>
    <t>331 Critical Care Outreach Team - 122533</t>
  </si>
  <si>
    <t>331 RLI Colorectal Surgery - 31250</t>
  </si>
  <si>
    <t>331 FGH ENT Dept - 21220</t>
  </si>
  <si>
    <t>331 RLI Pre-Op Assessment Unit - 32320</t>
  </si>
  <si>
    <t>331 RLI Surgical Wards General Dept - 32300</t>
  </si>
  <si>
    <t>331 Surgical &amp; Family Services Div Mgt Dept - 20005</t>
  </si>
  <si>
    <t>331 Surgical and Critical Care Nurse Mgt - 152511</t>
  </si>
  <si>
    <t>331 Practice Educators - 20006</t>
  </si>
  <si>
    <t>331 FGH Surgical Directorate Nursing Dept - 23000</t>
  </si>
  <si>
    <t>331 WGH Oral Surgery Dept - 41260</t>
  </si>
  <si>
    <t>331 RLI Ward 37</t>
  </si>
  <si>
    <t>331 RLI - Admissions Lounge (Surgery) - 32350</t>
  </si>
  <si>
    <t>331 RLI Maxillo-Facial Laboratory Dept - 34650</t>
  </si>
  <si>
    <t>331 RLI Ophthalmics Unit Dept - 32490</t>
  </si>
  <si>
    <t>331 RLI Acute Surgical Unit - 32313</t>
  </si>
  <si>
    <t>331 RLI Ward 33 - Vascular &amp; General Surgery - 32330</t>
  </si>
  <si>
    <t>331 RLI Ward 36</t>
  </si>
  <si>
    <t>331 RLI Theatre Staff Dept - 32800</t>
  </si>
  <si>
    <t>331 RLI Theatres Anaes &amp; Recovery Dept - 32800</t>
  </si>
  <si>
    <t>331 RLI General Surgery Dept - 31170</t>
  </si>
  <si>
    <t>331 Breast Care - 31210</t>
  </si>
  <si>
    <t>331 RLI Trauma &amp; Orthopaedics Dept - 31200</t>
  </si>
  <si>
    <t>331 Pain Management Services - 34630</t>
  </si>
  <si>
    <t>331 RLI Ophthalmology Dept - 31230</t>
  </si>
  <si>
    <t>331 RLI Optical Services Dept - 34640</t>
  </si>
  <si>
    <t>331 RLI Ashton Rd Max-Fac Clinic Dept - 32465</t>
  </si>
  <si>
    <t>331 RLI Ward 38 - ITU Dept - 31910</t>
  </si>
  <si>
    <t>331 RLI Medical Secretaries - Surgical Dept - 35622</t>
  </si>
  <si>
    <t>331 RLI Patient Management Office Dept - 35630</t>
  </si>
  <si>
    <t>331 RLI Orthodontics Dept - 31280</t>
  </si>
  <si>
    <t>331 RLI Restorative Dentistry Dept - 31270</t>
  </si>
  <si>
    <t>331 RLI Clinical Directorate Mgt - Surgical Dept - 35102</t>
  </si>
  <si>
    <t>331 FGH Intensive Therapy Unit Dept - 23550</t>
  </si>
  <si>
    <t>331 FGH Optical Services Dept - 24640</t>
  </si>
  <si>
    <t>331 FGH Clinical Directorate Mgt - Surgical Dept - 25102</t>
  </si>
  <si>
    <t>331 FGH Med Secs Surgical Dept - 25622</t>
  </si>
  <si>
    <t>331 FGH Patient Management Office Dept - 25630</t>
  </si>
  <si>
    <t>331 FGH Theatre - General Dept - 23500</t>
  </si>
  <si>
    <t>331 FGH Day Unit Dept - 23530</t>
  </si>
  <si>
    <t>331 FGH Eye / ENT Ward Dept - 23100</t>
  </si>
  <si>
    <t>331 FGH Operating Dept Assistants Dept - 23515</t>
  </si>
  <si>
    <t>331 FGH Patient Progression Unit Dep - 23045</t>
  </si>
  <si>
    <t>331 FGH Ward 2 Dept - 23020</t>
  </si>
  <si>
    <t>331 FGH Ward 4 Dept - 23040</t>
  </si>
  <si>
    <t>331 FGH Ward 5 Dept - 23050</t>
  </si>
  <si>
    <t>331 FGH Specialist Nurses</t>
  </si>
  <si>
    <t>331 FGH Outpatients - Urology Dept - 23562</t>
  </si>
  <si>
    <t>331 WGH Theatre Dept - 43860</t>
  </si>
  <si>
    <t>331 WGH Day Case Unit Dept - 43890</t>
  </si>
  <si>
    <t>331 WGH Surgical Inpatients (Ward 2, 6 &amp; 7) - 43770</t>
  </si>
  <si>
    <t>331 WGH Ophthalmic Ward - 43775</t>
  </si>
  <si>
    <t>331 WGH Ward 6 - 142505</t>
  </si>
  <si>
    <t>331 WGH Wet AMD - 43776</t>
  </si>
  <si>
    <t>331 Optometrist WGH - 142507</t>
  </si>
  <si>
    <t>331 WGH Medical Secretaries Dept - 45620</t>
  </si>
  <si>
    <t>331 WGH Resuscitation Officer Dept - 43970</t>
  </si>
  <si>
    <t>331 Clinical Skills Educators - 151514</t>
  </si>
  <si>
    <t>331 FGH Post Graduate Education Dept - 25760</t>
  </si>
  <si>
    <t>331 RLI Research &amp; Development Dept - 53000</t>
  </si>
  <si>
    <t>Migrant Health Project - 151515</t>
  </si>
  <si>
    <t>331 RLI Undergraduate Medical Education- 35765</t>
  </si>
  <si>
    <t>331 RLI Library &amp; Information Services Dept - 35775</t>
  </si>
  <si>
    <t>331 RLI Clinical Audit Dept - 35710</t>
  </si>
  <si>
    <t>331 - Disney Unit</t>
  </si>
  <si>
    <t>Director</t>
  </si>
  <si>
    <t>Urgent Community Response Hub - 160324</t>
  </si>
  <si>
    <t>North - DN- Lancaster Cluster - 160354</t>
  </si>
  <si>
    <t>North - Health Monitoring Team - 160369</t>
  </si>
  <si>
    <t>North - MSK Physiotherapy - 160378</t>
  </si>
  <si>
    <t>North - Administration - 160312</t>
  </si>
  <si>
    <t>Care Home Support Team - 160339</t>
  </si>
  <si>
    <t>North - Community Matrons - 160348</t>
  </si>
  <si>
    <t>North - DN- Ashtrees Cluster - 160351</t>
  </si>
  <si>
    <t>North - DN-Coastal Cluster - 160360</t>
  </si>
  <si>
    <t>North - ESD Stroke Team - 160366</t>
  </si>
  <si>
    <t>North - Night Services - 160384</t>
  </si>
  <si>
    <t>North - Rapid Response - 160390</t>
  </si>
  <si>
    <t>North - React - 160324</t>
  </si>
  <si>
    <t>North - Comm Therapy Services - 160327</t>
  </si>
  <si>
    <t>331 North - Falls Service - 160315</t>
  </si>
  <si>
    <t>331 ICCG Heart Failure - 160113</t>
  </si>
  <si>
    <t>331 CHC Nursing - 160162</t>
  </si>
  <si>
    <t>South Lakes Better Care Together - 160137</t>
  </si>
  <si>
    <t>331 District Nurse Relief Team - 160132</t>
  </si>
  <si>
    <t>331 Alfred Barrow Community Nursing - 160125</t>
  </si>
  <si>
    <t>331 RLI Physiotherapy Dept - 34510</t>
  </si>
  <si>
    <t>331 FGH Physiotherapy Dept - 24510</t>
  </si>
  <si>
    <t>331 WGH Physiotherapy Dept - 44510</t>
  </si>
  <si>
    <t>331 WGH Occupational Therapy Dept - 44520</t>
  </si>
  <si>
    <t>331 FGH Occupational Therapy Dept - 24520</t>
  </si>
  <si>
    <t>331 RLI Occupational Therapy Dept - 34520</t>
  </si>
  <si>
    <t>331 D2A &amp; SD Lancashire Therapies - 130135</t>
  </si>
  <si>
    <t>331 D2A &amp; SD Cumbria Therapies -120146</t>
  </si>
  <si>
    <t>331 Therapies Management - 150307</t>
  </si>
  <si>
    <t>iMSK - 160174</t>
  </si>
  <si>
    <t>331 Community Diabetes</t>
  </si>
  <si>
    <t>331 Hospital Home Care Team - 160650</t>
  </si>
  <si>
    <t>331 FGH Discharge Team - 160651</t>
  </si>
  <si>
    <t>331 Complex Discharge Team - 160651</t>
  </si>
  <si>
    <t>331 FGH Dietetics Dept - 24550</t>
  </si>
  <si>
    <t>331 RLI Dietetics Dept - 34550</t>
  </si>
  <si>
    <t>Carnforth Integrated Care Community</t>
  </si>
  <si>
    <t>Barrow Case Management</t>
  </si>
  <si>
    <t>East Integrated Care Community</t>
  </si>
  <si>
    <t>331- Grange Integrated Care Community</t>
  </si>
  <si>
    <t>331 Ulverston ICC - 160603</t>
  </si>
  <si>
    <t>331 Management ICC - 160210</t>
  </si>
  <si>
    <t>331 Bay ICC - 160208</t>
  </si>
  <si>
    <t>331 Lancaster ICC - 160209</t>
  </si>
  <si>
    <t>331 - Mid-Furness Integrated Care community</t>
  </si>
  <si>
    <t>Kendal Integrated Care Community Team</t>
  </si>
  <si>
    <t>Senior Operational Management</t>
  </si>
  <si>
    <t>331 Millom Domestics &amp; Catering - 160548</t>
  </si>
  <si>
    <t>331 RLI Accident &amp; Emergency Medical Staff Dept - 31380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</si>
</sst>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4" fontId="0" fillId="0" borderId="0" xfId="0" applyNumberFormat="1"/>
    <xf numFmtId="0" fontId="3" fillId="0" borderId="0" xfId="1" applyFont="1" applyAlignment="1">
      <alignment wrapText="1"/>
    </xf>
    <xf numFmtId="0" fontId="0" fillId="0" borderId="0" xfId="0" applyAlignment="1">
      <alignment horizontal="left" vertical="center"/>
    </xf>
    <xf numFmtId="0" fontId="2" fillId="0" borderId="0" xfId="2"/>
    <xf numFmtId="0" fontId="2" fillId="0" borderId="0" xfId="1"/>
    <xf numFmtId="0" fontId="0" fillId="2" borderId="0" xfId="0" applyFill="1"/>
    <xf numFmtId="0" fontId="2" fillId="2" borderId="0" xfId="1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0" xfId="0" applyFill="1"/>
    <xf numFmtId="0" fontId="8" fillId="0" borderId="0" xfId="0" applyFont="1"/>
    <xf numFmtId="0" fontId="0" fillId="2" borderId="0" xfId="0" applyFill="1" applyAlignment="1">
      <alignment horizontal="left"/>
    </xf>
    <xf numFmtId="0" fontId="2" fillId="0" borderId="0" xfId="1" applyAlignment="1">
      <alignment wrapText="1"/>
    </xf>
    <xf numFmtId="0" fontId="0" fillId="0" borderId="1" xfId="0" applyBorder="1"/>
    <xf numFmtId="0" fontId="0" fillId="2" borderId="1" xfId="0" applyFill="1" applyBorder="1"/>
    <xf numFmtId="9" fontId="0" fillId="0" borderId="0" xfId="0" applyNumberFormat="1"/>
    <xf numFmtId="0" fontId="0" fillId="2" borderId="1" xfId="0" applyFill="1" applyBorder="1" applyAlignment="1">
      <alignment horizontal="left"/>
    </xf>
    <xf numFmtId="10" fontId="8" fillId="2" borderId="1" xfId="0" applyNumberFormat="1" applyFont="1" applyFill="1" applyBorder="1"/>
    <xf numFmtId="10" fontId="9" fillId="2" borderId="1" xfId="0" applyNumberFormat="1" applyFont="1" applyFill="1" applyBorder="1"/>
    <xf numFmtId="0" fontId="4" fillId="0" borderId="1" xfId="1" applyFont="1" applyBorder="1" applyAlignment="1">
      <alignment wrapText="1"/>
    </xf>
    <xf numFmtId="0" fontId="5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16" fontId="7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0" fontId="8" fillId="0" borderId="1" xfId="0" applyNumberFormat="1" applyFont="1" applyBorder="1"/>
    <xf numFmtId="10" fontId="9" fillId="0" borderId="1" xfId="0" applyNumberFormat="1" applyFont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2" borderId="0" xfId="0" applyNumberFormat="1" applyFill="1"/>
    <xf numFmtId="0" fontId="0" fillId="0" borderId="1" xfId="0" applyFill="1" applyBorder="1"/>
    <xf numFmtId="10" fontId="8" fillId="0" borderId="1" xfId="0" applyNumberFormat="1" applyFont="1" applyFill="1" applyBorder="1"/>
    <xf numFmtId="10" fontId="9" fillId="0" borderId="1" xfId="0" applyNumberFormat="1" applyFont="1" applyFill="1" applyBorder="1"/>
  </cellXfs>
  <cellStyles count="4">
    <cellStyle name="Normal" xfId="0" builtinId="0"/>
    <cellStyle name="Normal 17" xfId="3" xr:uid="{00000000-0005-0000-0000-000001000000}"/>
    <cellStyle name="Normal 7 2" xfId="1" xr:uid="{00000000-0005-0000-0000-000002000000}"/>
    <cellStyle name="Normal 8" xfId="2" xr:uid="{00000000-0005-0000-0000-000003000000}"/>
  </cellStyles>
  <dxfs count="23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3%20-%20Information%20-%20Corporate%20Information/Information/Safer%20Staffing/Upload%20Files/2022/06%20-%20June%202022%20NStf-Fil%20V3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ision History"/>
      <sheetName val="templatemetadata"/>
      <sheetName val="Control Panel"/>
      <sheetName val="SDCS"/>
      <sheetName val="Important Information"/>
      <sheetName val="Trust - Frontsheet"/>
      <sheetName val="Errors"/>
      <sheetName val="Warnings"/>
      <sheetName val="Reference Data"/>
      <sheetName val="Wards"/>
      <sheetName val="Backsheet"/>
      <sheetName val="Template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am Knight" refreshedDate="45363.547591898146" createdVersion="8" refreshedVersion="8" minRefreshableVersion="3" recordCount="55" xr:uid="{7E5D7B25-4C3A-49E0-B9A4-7CF87ABDBF54}">
  <cacheSource type="worksheet">
    <worksheetSource ref="A1:K1048576" sheet="Bed Numbers"/>
  </cacheSource>
  <cacheFields count="11">
    <cacheField name="MonthTotal" numFmtId="0">
      <sharedItems containsString="0" containsBlank="1" containsNumber="1" containsInteger="1" minValue="1" maxValue="1085"/>
    </cacheField>
    <cacheField name="Name" numFmtId="0">
      <sharedItems containsBlank="1"/>
    </cacheField>
    <cacheField name="E-Roster Mapping" numFmtId="0">
      <sharedItems containsBlank="1" count="41">
        <s v="Abbey View"/>
        <s v="FGH AMU Dept"/>
        <s v="FGH Childrens Ward Dept"/>
        <s v="FGH Day Unit Dept"/>
        <s v="Unknown"/>
        <s v="FGH Ward 1 Dept"/>
        <s v="FGH Complex and Coronary Care Unit"/>
        <s v="FGH Intensive Therapy Unit Dept"/>
        <s v="FGH Patient Progression Unit Dept"/>
        <s v="FGH SCBU Dept"/>
        <s v="FGH Ward 2 Dept"/>
        <s v="FGH Ward 4 Dept"/>
        <s v="FGH Ward 5 Dept"/>
        <s v="FGH Ward 6 Dept"/>
        <s v="FGH Ward 7 Dept"/>
        <s v="FGH Ward 9 Dept"/>
        <s v="Millom Community Hospital"/>
        <s v="RLI Acute Frailty Unit"/>
        <s v="RLI Acute Medical Unit"/>
        <s v="RLI Acute Surgical Unit"/>
        <s v="RLI Paediatric Ward Dept"/>
        <s v="RLI CCU - Acute Medical Dept"/>
        <s v="RLI CDS/Wd17/DAU"/>
        <s v="RLI Huggett Suite - 132054"/>
        <s v="RLI Ward 38 - ITU Dept"/>
        <s v="RLI Lancaster Suite"/>
        <s v="Unknown - Not to be Reported"/>
        <s v="RLI NNU Dept"/>
        <s v="RLI Ward 16"/>
        <s v="RLI Ward 22"/>
        <s v="RLI Ward 23"/>
        <s v="RLI Ward 33 - Vascular &amp; General Surgery"/>
        <s v="RLI Ward 35 Respiratory"/>
        <s v="RLI Ward 36"/>
        <s v="RLI Ward 37 Surgery"/>
        <s v="RLI Ward 4"/>
        <s v="FGH South Lakes Birth Centre"/>
        <s v="WGH Ward 6"/>
        <s v="WGH Surgical Inpatients (Ward 7)"/>
        <m/>
        <e v="#N/A" u="1"/>
      </sharedItems>
    </cacheField>
    <cacheField name="Day Reg Planned Hrs" numFmtId="0">
      <sharedItems containsBlank="1" containsMixedTypes="1" containsNumber="1" minValue="650.5" maxValue="3538.0833333333367"/>
    </cacheField>
    <cacheField name="Day Reg Actual Hrs" numFmtId="0">
      <sharedItems containsBlank="1" containsMixedTypes="1" containsNumber="1" minValue="634.25" maxValue="3348.4166666666665"/>
    </cacheField>
    <cacheField name="Day Unreg Planned Hrs" numFmtId="0">
      <sharedItems containsBlank="1" containsMixedTypes="1" containsNumber="1" minValue="0" maxValue="2259.3333333333298"/>
    </cacheField>
    <cacheField name="Day Unreg Actual Hrs" numFmtId="0">
      <sharedItems containsBlank="1" containsMixedTypes="1" containsNumber="1" minValue="0" maxValue="2031.5"/>
    </cacheField>
    <cacheField name="Night Reg Planned Hrs" numFmtId="0">
      <sharedItems containsBlank="1" containsMixedTypes="1" containsNumber="1" minValue="333.5" maxValue="2864.5"/>
    </cacheField>
    <cacheField name="Night Reg Actual Hrs" numFmtId="0">
      <sharedItems containsBlank="1" containsMixedTypes="1" containsNumber="1" minValue="347.5" maxValue="2751.5"/>
    </cacheField>
    <cacheField name="Night Unreg Planned Hrs" numFmtId="0">
      <sharedItems containsBlank="1" containsMixedTypes="1" containsNumber="1" minValue="0" maxValue="1958"/>
    </cacheField>
    <cacheField name="Night Unreg Actual Hrs" numFmtId="0">
      <sharedItems containsBlank="1" containsMixedTypes="1" containsNumber="1" minValue="0" maxValue="1896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">
  <r>
    <n v="582"/>
    <s v="Abbey View"/>
    <x v="0"/>
    <n v="1480"/>
    <n v="1372.5"/>
    <n v="1257"/>
    <n v="1152"/>
    <n v="979"/>
    <n v="957"/>
    <n v="693"/>
    <n v="671"/>
  </r>
  <r>
    <n v="551"/>
    <s v="FGH Acute Medical Unit"/>
    <x v="1"/>
    <n v="1788"/>
    <n v="1747.7333333333333"/>
    <n v="1194.6666666666667"/>
    <n v="1051.8333333333333"/>
    <n v="1276"/>
    <n v="1268"/>
    <n v="682"/>
    <n v="649"/>
  </r>
  <r>
    <n v="5"/>
    <s v="FGH Childrens HDU Ward"/>
    <x v="2"/>
    <n v="1327.5"/>
    <n v="1225.6666666666667"/>
    <n v="661.5"/>
    <n v="445.33333333333331"/>
    <n v="1040.5"/>
    <n v="1019.5"/>
    <n v="557.5"/>
    <n v="420"/>
  </r>
  <r>
    <n v="184"/>
    <s v="FGH Childrens Ward"/>
    <x v="2"/>
    <n v="1327.5"/>
    <n v="1225.6666666666667"/>
    <n v="661.5"/>
    <n v="445.33333333333331"/>
    <n v="1040.5"/>
    <n v="1019.5"/>
    <n v="557.5"/>
    <n v="420"/>
  </r>
  <r>
    <n v="50"/>
    <s v="FGH Childrens Ward Assessment Unit"/>
    <x v="2"/>
    <n v="1327.5"/>
    <n v="1225.6666666666667"/>
    <n v="661.5"/>
    <n v="445.33333333333331"/>
    <n v="1040.5"/>
    <n v="1019.5"/>
    <n v="557.5"/>
    <n v="420"/>
  </r>
  <r>
    <n v="436"/>
    <s v="FGH Day Surgery Unit"/>
    <x v="3"/>
    <n v="2633.5"/>
    <n v="2522.25"/>
    <n v="1341"/>
    <n v="1197"/>
    <n v="660"/>
    <n v="655.5"/>
    <n v="517"/>
    <n v="461"/>
  </r>
  <r>
    <n v="2"/>
    <s v="FGH Endoscopy Unit"/>
    <x v="4"/>
    <e v="#N/A"/>
    <e v="#N/A"/>
    <e v="#N/A"/>
    <e v="#N/A"/>
    <e v="#N/A"/>
    <e v="#N/A"/>
    <e v="#N/A"/>
    <e v="#N/A"/>
  </r>
  <r>
    <n v="415"/>
    <s v="FGH Gynaecology Ward (Ward 1)"/>
    <x v="5"/>
    <n v="1186.5"/>
    <n v="1076.5833333333333"/>
    <n v="1088.75"/>
    <n v="1014.25"/>
    <n v="957"/>
    <n v="910.75"/>
    <n v="754"/>
    <n v="638.5"/>
  </r>
  <r>
    <n v="234"/>
    <s v="FGH High Dependency/Coronary Care Unit"/>
    <x v="6"/>
    <n v="1956.5"/>
    <n v="1863.25"/>
    <n v="388.5"/>
    <n v="355.5"/>
    <n v="1265"/>
    <n v="1254"/>
    <n v="121"/>
    <n v="99"/>
  </r>
  <r>
    <n v="127"/>
    <s v="FGH Intensive Care Unit"/>
    <x v="7"/>
    <n v="2098.5"/>
    <n v="2034.75"/>
    <n v="0"/>
    <n v="0"/>
    <n v="1595"/>
    <n v="1595"/>
    <n v="0"/>
    <n v="0"/>
  </r>
  <r>
    <n v="85"/>
    <s v="FGH Patient Progression Unit"/>
    <x v="8"/>
    <n v="696"/>
    <n v="670.5"/>
    <n v="291"/>
    <n v="282"/>
    <n v="638"/>
    <n v="605"/>
    <n v="0"/>
    <n v="0"/>
  </r>
  <r>
    <n v="22"/>
    <s v="FGH Special Care Baby Unit"/>
    <x v="9"/>
    <n v="714.58333333333303"/>
    <n v="757.5"/>
    <n v="0"/>
    <n v="0"/>
    <n v="638"/>
    <n v="673.25"/>
    <n v="0"/>
    <n v="0"/>
  </r>
  <r>
    <n v="1"/>
    <s v="FGH Theatre Holding Ward"/>
    <x v="7"/>
    <n v="2098.5"/>
    <n v="2034.75"/>
    <n v="0"/>
    <n v="0"/>
    <n v="1595"/>
    <n v="1595"/>
    <n v="0"/>
    <n v="0"/>
  </r>
  <r>
    <n v="673"/>
    <s v="FGH Ward 2 Orthopaedic"/>
    <x v="10"/>
    <n v="1834.5"/>
    <n v="1767.5"/>
    <n v="1678.25"/>
    <n v="1572.5"/>
    <n v="957"/>
    <n v="935"/>
    <n v="957"/>
    <n v="977.5"/>
  </r>
  <r>
    <n v="790"/>
    <s v="FGH Ward 4 General Surgery"/>
    <x v="11"/>
    <n v="1867.5"/>
    <n v="1795"/>
    <n v="1452"/>
    <n v="1367.5"/>
    <n v="1113"/>
    <n v="1068.5"/>
    <n v="1012"/>
    <n v="989"/>
  </r>
  <r>
    <n v="559"/>
    <s v="FGH Ward 5 General Surgery"/>
    <x v="12"/>
    <n v="1849.75"/>
    <n v="1751.5"/>
    <n v="1357"/>
    <n v="1182"/>
    <n v="957"/>
    <n v="925"/>
    <n v="957"/>
    <n v="909"/>
  </r>
  <r>
    <n v="936"/>
    <s v="FGH Ward 6 Gen Med/Elderly"/>
    <x v="13"/>
    <n v="2495"/>
    <n v="2460.5"/>
    <n v="1870"/>
    <n v="1686"/>
    <n v="1925"/>
    <n v="1903"/>
    <n v="1276"/>
    <n v="1160"/>
  </r>
  <r>
    <n v="1027"/>
    <s v="FGH Ward 7 Gen Med/Elderly"/>
    <x v="14"/>
    <n v="2577.9833333333299"/>
    <n v="2486.15"/>
    <n v="1613"/>
    <n v="1320.6666666666667"/>
    <n v="1980"/>
    <n v="1968.5"/>
    <n v="1032"/>
    <n v="855.5"/>
  </r>
  <r>
    <n v="964"/>
    <s v="FGH Ward 9 and Coniston Suite"/>
    <x v="15"/>
    <n v="2139"/>
    <n v="2032.1666666666667"/>
    <n v="1294.5"/>
    <n v="1220.75"/>
    <n v="1276"/>
    <n v="1267.5"/>
    <n v="855.5"/>
    <n v="831.33333333333337"/>
  </r>
  <r>
    <n v="202"/>
    <s v="Millom Hospital Ward"/>
    <x v="16"/>
    <n v="824.5"/>
    <n v="814"/>
    <n v="1006"/>
    <n v="957"/>
    <n v="333.5"/>
    <n v="347.5"/>
    <n v="644"/>
    <n v="603.5"/>
  </r>
  <r>
    <n v="8"/>
    <s v="Morecambe Bay Cardiac Centre"/>
    <x v="4"/>
    <e v="#N/A"/>
    <e v="#N/A"/>
    <e v="#N/A"/>
    <e v="#N/A"/>
    <e v="#N/A"/>
    <e v="#N/A"/>
    <e v="#N/A"/>
    <e v="#N/A"/>
  </r>
  <r>
    <n v="427"/>
    <s v="RLI Acute Frailty Unit"/>
    <x v="17"/>
    <n v="1390"/>
    <n v="1267.6666666666667"/>
    <n v="733.5"/>
    <n v="752.25"/>
    <n v="955"/>
    <n v="913"/>
    <n v="655.5"/>
    <n v="686.5"/>
  </r>
  <r>
    <n v="29"/>
    <s v="RLI Acute Medical Unit"/>
    <x v="18"/>
    <n v="2934"/>
    <n v="2536.25"/>
    <n v="2259.3333333333298"/>
    <n v="2031.5"/>
    <n v="2223.8333333333298"/>
    <n v="2147.6666666666665"/>
    <n v="1958"/>
    <n v="1896.5"/>
  </r>
  <r>
    <n v="1085"/>
    <s v="RLI Acute Medical Unit GREEN"/>
    <x v="18"/>
    <n v="2934"/>
    <n v="2536.25"/>
    <n v="2259.3333333333298"/>
    <n v="2031.5"/>
    <n v="2223.8333333333298"/>
    <n v="2147.6666666666665"/>
    <n v="1958"/>
    <n v="1896.5"/>
  </r>
  <r>
    <n v="479"/>
    <s v="RLI Acute Surgical Unit"/>
    <x v="19"/>
    <n v="2096"/>
    <n v="1940.75"/>
    <n v="1391"/>
    <n v="1223.4166666666667"/>
    <n v="957"/>
    <n v="916.5"/>
    <n v="957"/>
    <n v="887.66666666666663"/>
  </r>
  <r>
    <n v="16"/>
    <s v="RLI Ambulatory Stroke Unit"/>
    <x v="4"/>
    <e v="#N/A"/>
    <e v="#N/A"/>
    <e v="#N/A"/>
    <e v="#N/A"/>
    <e v="#N/A"/>
    <e v="#N/A"/>
    <e v="#N/A"/>
    <e v="#N/A"/>
  </r>
  <r>
    <n v="2"/>
    <s v="RLI Breast Screening Unit Ward"/>
    <x v="4"/>
    <e v="#N/A"/>
    <e v="#N/A"/>
    <e v="#N/A"/>
    <e v="#N/A"/>
    <e v="#N/A"/>
    <e v="#N/A"/>
    <e v="#N/A"/>
    <e v="#N/A"/>
  </r>
  <r>
    <n v="283"/>
    <s v="RLI Childrens Unit"/>
    <x v="20"/>
    <n v="1787.25"/>
    <n v="1640.25"/>
    <n v="737.25"/>
    <n v="564.33333333333337"/>
    <n v="1278.5"/>
    <n v="1297.5"/>
    <n v="451"/>
    <n v="365.5"/>
  </r>
  <r>
    <n v="27"/>
    <s v="RLI Circle Health Ward"/>
    <x v="4"/>
    <e v="#N/A"/>
    <e v="#N/A"/>
    <e v="#N/A"/>
    <e v="#N/A"/>
    <e v="#N/A"/>
    <e v="#N/A"/>
    <e v="#N/A"/>
    <e v="#N/A"/>
  </r>
  <r>
    <n v="306"/>
    <s v="RLI Coronary Care Unit"/>
    <x v="21"/>
    <n v="1533.5"/>
    <n v="1292"/>
    <n v="787.5"/>
    <n v="688.25"/>
    <n v="957"/>
    <n v="950"/>
    <n v="638"/>
    <n v="638"/>
  </r>
  <r>
    <n v="1"/>
    <s v="RLI Day Treatment Unit"/>
    <x v="4"/>
    <e v="#N/A"/>
    <e v="#N/A"/>
    <e v="#N/A"/>
    <e v="#N/A"/>
    <e v="#N/A"/>
    <e v="#N/A"/>
    <e v="#N/A"/>
    <e v="#N/A"/>
  </r>
  <r>
    <n v="124"/>
    <s v="RLI Delivery Suite"/>
    <x v="22"/>
    <n v="3538.0833333333367"/>
    <n v="3348.4166666666665"/>
    <n v="988.66666666667004"/>
    <n v="845.16666666666663"/>
    <n v="2864.5"/>
    <n v="2751.5"/>
    <n v="638"/>
    <n v="595.25"/>
  </r>
  <r>
    <n v="29"/>
    <s v="RLI Dermatology Ward"/>
    <x v="4"/>
    <e v="#N/A"/>
    <e v="#N/A"/>
    <e v="#N/A"/>
    <e v="#N/A"/>
    <e v="#N/A"/>
    <e v="#N/A"/>
    <e v="#N/A"/>
    <e v="#N/A"/>
  </r>
  <r>
    <n v="3"/>
    <s v="RLI Endoscopy Unit"/>
    <x v="4"/>
    <e v="#N/A"/>
    <e v="#N/A"/>
    <e v="#N/A"/>
    <e v="#N/A"/>
    <e v="#N/A"/>
    <e v="#N/A"/>
    <e v="#N/A"/>
    <e v="#N/A"/>
  </r>
  <r>
    <n v="806"/>
    <s v="RLI Huggett Suite"/>
    <x v="23"/>
    <n v="2919"/>
    <n v="2703.3333333333335"/>
    <n v="1559"/>
    <n v="1422.5"/>
    <n v="1914"/>
    <n v="1842.5"/>
    <n v="1056"/>
    <n v="944.25"/>
  </r>
  <r>
    <n v="182"/>
    <s v="RLI Intensive Therapy Unit"/>
    <x v="24"/>
    <n v="2454"/>
    <n v="2447.75"/>
    <n v="523.5"/>
    <n v="523.5"/>
    <n v="2288"/>
    <n v="2266"/>
    <n v="319"/>
    <n v="330"/>
  </r>
  <r>
    <n v="786"/>
    <s v="RLI Lancaster Suite"/>
    <x v="25"/>
    <n v="2195.75"/>
    <n v="2048"/>
    <n v="1914"/>
    <n v="1636.75"/>
    <n v="1606"/>
    <n v="1545.2333333333333"/>
    <n v="1578.5"/>
    <n v="1412.5"/>
  </r>
  <r>
    <n v="485"/>
    <s v="RLI Maternity Unit"/>
    <x v="22"/>
    <n v="3538.0833333333367"/>
    <n v="3348.4166666666665"/>
    <n v="988.66666666667004"/>
    <n v="845.16666666666663"/>
    <n v="2864.5"/>
    <n v="2751.5"/>
    <n v="638"/>
    <n v="595.25"/>
  </r>
  <r>
    <n v="1"/>
    <s v="RLI Medical SDEC"/>
    <x v="26"/>
    <e v="#N/A"/>
    <e v="#N/A"/>
    <e v="#N/A"/>
    <e v="#N/A"/>
    <e v="#N/A"/>
    <e v="#N/A"/>
    <e v="#N/A"/>
    <e v="#N/A"/>
  </r>
  <r>
    <n v="191"/>
    <s v="RLI Neonatal Unit"/>
    <x v="27"/>
    <n v="1442"/>
    <n v="1365.3333333333333"/>
    <n v="0"/>
    <n v="0"/>
    <n v="1399"/>
    <n v="1278.75"/>
    <n v="0"/>
    <n v="0"/>
  </r>
  <r>
    <n v="1"/>
    <s v="RLI Priority Assessment and Discharge Unit"/>
    <x v="4"/>
    <e v="#N/A"/>
    <e v="#N/A"/>
    <e v="#N/A"/>
    <e v="#N/A"/>
    <e v="#N/A"/>
    <e v="#N/A"/>
    <e v="#N/A"/>
    <e v="#N/A"/>
  </r>
  <r>
    <n v="3"/>
    <s v="RLI Theatre Holding Ward"/>
    <x v="26"/>
    <e v="#N/A"/>
    <e v="#N/A"/>
    <e v="#N/A"/>
    <e v="#N/A"/>
    <e v="#N/A"/>
    <e v="#N/A"/>
    <e v="#N/A"/>
    <e v="#N/A"/>
  </r>
  <r>
    <n v="385"/>
    <s v="RLI Ward 16 Gynaecology"/>
    <x v="28"/>
    <n v="1148.25"/>
    <n v="995.25"/>
    <n v="1089"/>
    <n v="1061.5"/>
    <n v="957"/>
    <n v="952.5"/>
    <n v="952"/>
    <n v="924"/>
  </r>
  <r>
    <n v="696"/>
    <s v="RLI Ward 22"/>
    <x v="29"/>
    <n v="1398.5"/>
    <n v="1377.6666666666667"/>
    <n v="1039.5"/>
    <n v="1020.25"/>
    <n v="1265"/>
    <n v="1276"/>
    <n v="723"/>
    <n v="701"/>
  </r>
  <r>
    <n v="686"/>
    <s v="RLI Ward 23"/>
    <x v="30"/>
    <n v="1391"/>
    <n v="1385.75"/>
    <n v="1050.75"/>
    <n v="1039.1666666666667"/>
    <n v="1243"/>
    <n v="1239.5"/>
    <n v="694"/>
    <n v="684.5"/>
  </r>
  <r>
    <n v="521"/>
    <s v="RLI Ward 33 General Surgery"/>
    <x v="31"/>
    <n v="1799.5833333333301"/>
    <n v="1681.5"/>
    <n v="1434"/>
    <n v="1314.5"/>
    <n v="957"/>
    <n v="936.58333333333337"/>
    <n v="968"/>
    <n v="939.5"/>
  </r>
  <r>
    <n v="796"/>
    <s v="RLI Ward 35 Resp"/>
    <x v="32"/>
    <n v="2505"/>
    <n v="2292"/>
    <n v="1490.4166666666699"/>
    <n v="1179.4166666666667"/>
    <n v="1595"/>
    <n v="1577.5833333333333"/>
    <n v="979"/>
    <n v="961.5"/>
  </r>
  <r>
    <n v="738"/>
    <s v="RLI Ward 36"/>
    <x v="33"/>
    <n v="1781.5"/>
    <n v="1704.5"/>
    <n v="1903"/>
    <n v="1772"/>
    <n v="1276"/>
    <n v="1232"/>
    <n v="968"/>
    <n v="920"/>
  </r>
  <r>
    <n v="503"/>
    <s v="RLI Ward 37 Surg"/>
    <x v="34"/>
    <n v="1462"/>
    <n v="1355.6666666666667"/>
    <n v="1477.5"/>
    <n v="1327"/>
    <n v="957"/>
    <n v="847"/>
    <n v="957"/>
    <n v="935"/>
  </r>
  <r>
    <n v="694"/>
    <s v="RLI WARD 4"/>
    <x v="35"/>
    <n v="1594.75"/>
    <n v="1485.75"/>
    <n v="1187.5"/>
    <n v="1191.0833333333333"/>
    <n v="1265"/>
    <n v="1243.5"/>
    <n v="1039.5"/>
    <n v="1059"/>
  </r>
  <r>
    <n v="315"/>
    <s v="RLI Ward 6"/>
    <x v="35"/>
    <n v="1594.75"/>
    <n v="1485.75"/>
    <n v="1187.5"/>
    <n v="1191.0833333333333"/>
    <n v="1265"/>
    <n v="1243.5"/>
    <n v="1039.5"/>
    <n v="1059"/>
  </r>
  <r>
    <n v="268"/>
    <s v="South Lakes Birth Centre FGH"/>
    <x v="36"/>
    <n v="2278.0666666666698"/>
    <n v="1941.9"/>
    <n v="758.16666666666595"/>
    <n v="675.5"/>
    <n v="1595"/>
    <n v="1429.3333333333333"/>
    <n v="638"/>
    <n v="628"/>
  </r>
  <r>
    <n v="239"/>
    <s v="WGH Ward 6"/>
    <x v="37"/>
    <n v="650.5"/>
    <n v="634.25"/>
    <n v="885.5"/>
    <n v="837.75"/>
    <n v="588"/>
    <n v="588"/>
    <n v="304.5"/>
    <n v="296"/>
  </r>
  <r>
    <n v="204"/>
    <s v="WGH Ward 7"/>
    <x v="38"/>
    <n v="1208"/>
    <n v="1196.5833333333333"/>
    <n v="959.5"/>
    <n v="949.75"/>
    <n v="832"/>
    <n v="813.91666666666663"/>
    <n v="299"/>
    <n v="299"/>
  </r>
  <r>
    <m/>
    <m/>
    <x v="39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B69F3B-E8FF-4CCA-97A9-3BBA30520999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>
  <location ref="A1:B42" firstHeaderRow="1" firstDataRow="1" firstDataCol="1"/>
  <pivotFields count="11">
    <pivotField dataField="1" showAll="0"/>
    <pivotField showAll="0"/>
    <pivotField axis="axisRow" showAll="0">
      <items count="42">
        <item x="0"/>
        <item x="1"/>
        <item x="2"/>
        <item x="6"/>
        <item x="3"/>
        <item x="7"/>
        <item x="8"/>
        <item x="9"/>
        <item x="36"/>
        <item x="5"/>
        <item x="10"/>
        <item x="11"/>
        <item x="12"/>
        <item x="13"/>
        <item x="14"/>
        <item x="15"/>
        <item x="16"/>
        <item x="17"/>
        <item x="18"/>
        <item x="21"/>
        <item x="22"/>
        <item x="25"/>
        <item x="27"/>
        <item x="20"/>
        <item x="28"/>
        <item x="31"/>
        <item x="33"/>
        <item x="24"/>
        <item x="4"/>
        <item x="19"/>
        <item x="35"/>
        <item x="29"/>
        <item x="38"/>
        <item x="32"/>
        <item x="34"/>
        <item x="26"/>
        <item m="1" x="40"/>
        <item x="23"/>
        <item x="30"/>
        <item x="37"/>
        <item x="3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 t="grand">
      <x/>
    </i>
  </rowItems>
  <colItems count="1">
    <i/>
  </colItems>
  <dataFields count="1">
    <dataField name="Sum of MonthTotal" fld="0" baseField="0" baseItem="0"/>
  </dataFields>
  <formats count="22"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2" type="button" dataOnly="0" labelOnly="1" outline="0" axis="axisRow" fieldPosition="0"/>
    </format>
    <format dxfId="19">
      <pivotArea dataOnly="0" labelOnly="1" fieldPosition="0">
        <references count="1">
          <reference field="2" count="0"/>
        </references>
      </pivotArea>
    </format>
    <format dxfId="18">
      <pivotArea dataOnly="0" labelOnly="1" grandRow="1" outline="0" fieldPosition="0"/>
    </format>
    <format dxfId="17">
      <pivotArea dataOnly="0" labelOnly="1" outline="0" axis="axisValues" fieldPosition="0"/>
    </format>
    <format dxfId="16">
      <pivotArea collapsedLevelsAreSubtotals="1" fieldPosition="0">
        <references count="1">
          <reference field="2" count="1">
            <x v="2"/>
          </reference>
        </references>
      </pivotArea>
    </format>
    <format dxfId="15">
      <pivotArea dataOnly="0" labelOnly="1" fieldPosition="0">
        <references count="1">
          <reference field="2" count="1">
            <x v="2"/>
          </reference>
        </references>
      </pivotArea>
    </format>
    <format dxfId="14">
      <pivotArea collapsedLevelsAreSubtotals="1" fieldPosition="0">
        <references count="1">
          <reference field="2" count="1">
            <x v="3"/>
          </reference>
        </references>
      </pivotArea>
    </format>
    <format dxfId="13">
      <pivotArea dataOnly="0" labelOnly="1" fieldPosition="0">
        <references count="1">
          <reference field="2" count="1">
            <x v="3"/>
          </reference>
        </references>
      </pivotArea>
    </format>
    <format dxfId="12">
      <pivotArea collapsedLevelsAreSubtotals="1" fieldPosition="0">
        <references count="1">
          <reference field="2" count="1">
            <x v="14"/>
          </reference>
        </references>
      </pivotArea>
    </format>
    <format dxfId="11">
      <pivotArea dataOnly="0" labelOnly="1" fieldPosition="0">
        <references count="1">
          <reference field="2" count="1">
            <x v="14"/>
          </reference>
        </references>
      </pivotArea>
    </format>
    <format dxfId="10">
      <pivotArea collapsedLevelsAreSubtotals="1" fieldPosition="0">
        <references count="1">
          <reference field="2" count="1">
            <x v="19"/>
          </reference>
        </references>
      </pivotArea>
    </format>
    <format dxfId="9">
      <pivotArea dataOnly="0" labelOnly="1" fieldPosition="0">
        <references count="1">
          <reference field="2" count="1">
            <x v="19"/>
          </reference>
        </references>
      </pivotArea>
    </format>
    <format dxfId="8">
      <pivotArea collapsedLevelsAreSubtotals="1" fieldPosition="0">
        <references count="1">
          <reference field="2" count="1">
            <x v="23"/>
          </reference>
        </references>
      </pivotArea>
    </format>
    <format dxfId="7">
      <pivotArea dataOnly="0" labelOnly="1" fieldPosition="0">
        <references count="1">
          <reference field="2" count="1">
            <x v="23"/>
          </reference>
        </references>
      </pivotArea>
    </format>
    <format dxfId="6">
      <pivotArea collapsedLevelsAreSubtotals="1" fieldPosition="0">
        <references count="1">
          <reference field="2" count="1">
            <x v="32"/>
          </reference>
        </references>
      </pivotArea>
    </format>
    <format dxfId="5">
      <pivotArea dataOnly="0" labelOnly="1" fieldPosition="0">
        <references count="1">
          <reference field="2" count="1">
            <x v="32"/>
          </reference>
        </references>
      </pivotArea>
    </format>
    <format dxfId="4">
      <pivotArea collapsedLevelsAreSubtotals="1" fieldPosition="0">
        <references count="1">
          <reference field="2" count="1">
            <x v="9"/>
          </reference>
        </references>
      </pivotArea>
    </format>
    <format dxfId="3">
      <pivotArea dataOnly="0" labelOnly="1" fieldPosition="0">
        <references count="1">
          <reference field="2" count="1">
            <x v="9"/>
          </reference>
        </references>
      </pivotArea>
    </format>
    <format dxfId="2">
      <pivotArea collapsedLevelsAreSubtotals="1" fieldPosition="0">
        <references count="1">
          <reference field="2" count="1">
            <x v="29"/>
          </reference>
        </references>
      </pivotArea>
    </format>
    <format dxfId="1">
      <pivotArea dataOnly="0" labelOnly="1" fieldPosition="0">
        <references count="1">
          <reference field="2" count="1">
            <x v="2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69"/>
  <sheetViews>
    <sheetView workbookViewId="0">
      <pane ySplit="1" topLeftCell="A2" activePane="bottomLeft" state="frozen"/>
      <selection pane="bottomLeft" activeCell="J1" sqref="J1"/>
    </sheetView>
  </sheetViews>
  <sheetFormatPr defaultRowHeight="15" x14ac:dyDescent="0.25"/>
  <cols>
    <col min="1" max="1" width="42.85546875" bestFit="1" customWidth="1"/>
    <col min="2" max="2" width="40.42578125" bestFit="1" customWidth="1"/>
    <col min="3" max="4" width="12.85546875" bestFit="1" customWidth="1"/>
    <col min="5" max="5" width="10.140625" bestFit="1" customWidth="1"/>
    <col min="6" max="6" width="11.7109375" bestFit="1" customWidth="1"/>
    <col min="7" max="7" width="19.5703125" customWidth="1"/>
    <col min="8" max="8" width="9.42578125" bestFit="1" customWidth="1"/>
    <col min="9" max="9" width="10.140625" bestFit="1" customWidth="1"/>
    <col min="10" max="10" width="11.7109375" bestFit="1" customWidth="1"/>
    <col min="11" max="11" width="11.85546875" bestFit="1" customWidth="1"/>
    <col min="12" max="12" width="8.5703125" bestFit="1" customWidth="1"/>
    <col min="13" max="13" width="10.42578125" bestFit="1" customWidth="1"/>
    <col min="14" max="14" width="11.7109375" bestFit="1" customWidth="1"/>
    <col min="15" max="15" width="10.42578125" bestFit="1" customWidth="1"/>
    <col min="16" max="16" width="11.7109375" bestFit="1" customWidth="1"/>
    <col min="17" max="17" width="13.42578125" bestFit="1" customWidth="1"/>
    <col min="18" max="18" width="11.7109375" bestFit="1" customWidth="1"/>
    <col min="19" max="19" width="10.85546875" bestFit="1" customWidth="1"/>
    <col min="20" max="20" width="12.140625" bestFit="1" customWidth="1"/>
    <col min="21" max="21" width="13.140625" bestFit="1" customWidth="1"/>
    <col min="22" max="22" width="12.5703125" bestFit="1" customWidth="1"/>
    <col min="23" max="23" width="10.140625" bestFit="1" customWidth="1"/>
    <col min="24" max="24" width="13.42578125" bestFit="1" customWidth="1"/>
    <col min="25" max="26" width="11.85546875" bestFit="1" customWidth="1"/>
    <col min="27" max="28" width="7.7109375" bestFit="1" customWidth="1"/>
    <col min="29" max="29" width="8.28515625" bestFit="1" customWidth="1"/>
    <col min="30" max="30" width="7.140625" bestFit="1" customWidth="1"/>
  </cols>
  <sheetData>
    <row r="1" spans="1:36" s="9" customFormat="1" x14ac:dyDescent="0.25">
      <c r="A1" t="s">
        <v>0</v>
      </c>
      <c r="B1" t="s">
        <v>679</v>
      </c>
      <c r="C1" t="s">
        <v>680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10</v>
      </c>
      <c r="J1" t="s">
        <v>11</v>
      </c>
      <c r="K1" t="s">
        <v>16</v>
      </c>
      <c r="L1" t="s">
        <v>17</v>
      </c>
      <c r="M1" t="s">
        <v>22</v>
      </c>
      <c r="N1" t="s">
        <v>23</v>
      </c>
      <c r="O1" t="s">
        <v>681</v>
      </c>
      <c r="P1" t="s">
        <v>682</v>
      </c>
      <c r="Q1" t="s">
        <v>683</v>
      </c>
      <c r="R1" t="s">
        <v>684</v>
      </c>
      <c r="S1" t="s">
        <v>28</v>
      </c>
      <c r="T1" t="s">
        <v>29</v>
      </c>
      <c r="U1" t="s">
        <v>6</v>
      </c>
      <c r="V1" t="s">
        <v>7</v>
      </c>
      <c r="W1" t="s">
        <v>8</v>
      </c>
      <c r="X1" t="s">
        <v>9</v>
      </c>
      <c r="Y1" t="s">
        <v>12</v>
      </c>
      <c r="Z1" t="s">
        <v>13</v>
      </c>
      <c r="AA1" t="s">
        <v>18</v>
      </c>
      <c r="AB1" t="s">
        <v>19</v>
      </c>
      <c r="AC1" t="s">
        <v>20</v>
      </c>
      <c r="AD1" t="s">
        <v>21</v>
      </c>
      <c r="AE1" t="s">
        <v>24</v>
      </c>
      <c r="AF1" t="s">
        <v>25</v>
      </c>
      <c r="AG1" t="s">
        <v>14</v>
      </c>
      <c r="AH1" t="s">
        <v>15</v>
      </c>
      <c r="AI1" t="s">
        <v>26</v>
      </c>
      <c r="AJ1" t="s">
        <v>27</v>
      </c>
    </row>
    <row r="2" spans="1:36" x14ac:dyDescent="0.25">
      <c r="A2" t="s">
        <v>564</v>
      </c>
      <c r="B2" t="s">
        <v>685</v>
      </c>
      <c r="C2" t="s">
        <v>32</v>
      </c>
      <c r="D2" t="s">
        <v>39</v>
      </c>
      <c r="E2" t="s">
        <v>31</v>
      </c>
      <c r="F2" t="s">
        <v>32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7">
        <v>1</v>
      </c>
      <c r="P2" s="17">
        <v>1</v>
      </c>
      <c r="Q2" s="17">
        <v>1</v>
      </c>
      <c r="R2" s="17">
        <v>1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</row>
    <row r="3" spans="1:36" x14ac:dyDescent="0.25">
      <c r="A3" t="s">
        <v>565</v>
      </c>
      <c r="B3" t="s">
        <v>686</v>
      </c>
      <c r="C3" t="s">
        <v>32</v>
      </c>
      <c r="D3" t="s">
        <v>34</v>
      </c>
      <c r="E3" t="s">
        <v>31</v>
      </c>
      <c r="F3" t="s">
        <v>32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7">
        <v>1</v>
      </c>
      <c r="P3" s="17">
        <v>1</v>
      </c>
      <c r="Q3" s="17">
        <v>1</v>
      </c>
      <c r="R3" s="17">
        <v>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</row>
    <row r="4" spans="1:36" x14ac:dyDescent="0.25">
      <c r="A4" t="s">
        <v>566</v>
      </c>
      <c r="B4" t="s">
        <v>687</v>
      </c>
      <c r="C4" t="s">
        <v>32</v>
      </c>
      <c r="D4" t="s">
        <v>34</v>
      </c>
      <c r="E4" t="s">
        <v>31</v>
      </c>
      <c r="F4" t="s">
        <v>32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7">
        <v>1</v>
      </c>
      <c r="P4" s="17">
        <v>1</v>
      </c>
      <c r="Q4" s="17">
        <v>1</v>
      </c>
      <c r="R4" s="17">
        <v>1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</row>
    <row r="5" spans="1:36" x14ac:dyDescent="0.25">
      <c r="A5" t="s">
        <v>567</v>
      </c>
      <c r="B5" t="s">
        <v>688</v>
      </c>
      <c r="C5" t="s">
        <v>32</v>
      </c>
      <c r="D5" t="s">
        <v>34</v>
      </c>
      <c r="E5" t="s">
        <v>31</v>
      </c>
      <c r="F5" t="s">
        <v>32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7">
        <v>1</v>
      </c>
      <c r="P5" s="17">
        <v>1</v>
      </c>
      <c r="Q5" s="17">
        <v>1</v>
      </c>
      <c r="R5" s="17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</row>
    <row r="6" spans="1:36" x14ac:dyDescent="0.25">
      <c r="A6" t="s">
        <v>568</v>
      </c>
      <c r="B6" t="s">
        <v>689</v>
      </c>
      <c r="C6" t="s">
        <v>32</v>
      </c>
      <c r="D6" t="s">
        <v>34</v>
      </c>
      <c r="E6" t="s">
        <v>31</v>
      </c>
      <c r="F6" t="s">
        <v>32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7">
        <v>1</v>
      </c>
      <c r="P6" s="17">
        <v>1</v>
      </c>
      <c r="Q6" s="17">
        <v>1</v>
      </c>
      <c r="R6" s="17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</row>
    <row r="7" spans="1:36" x14ac:dyDescent="0.25">
      <c r="A7" t="s">
        <v>110</v>
      </c>
      <c r="B7" t="s">
        <v>690</v>
      </c>
      <c r="C7" t="s">
        <v>32</v>
      </c>
      <c r="D7" t="s">
        <v>34</v>
      </c>
      <c r="E7" t="s">
        <v>31</v>
      </c>
      <c r="F7" t="s">
        <v>32</v>
      </c>
      <c r="G7" s="1">
        <v>1019.5</v>
      </c>
      <c r="H7" s="1">
        <v>918.91666666666663</v>
      </c>
      <c r="I7" s="1">
        <v>0</v>
      </c>
      <c r="J7" s="1">
        <v>0</v>
      </c>
      <c r="K7" s="1">
        <v>628.33333333333303</v>
      </c>
      <c r="L7" s="1">
        <v>628.33333333333337</v>
      </c>
      <c r="M7" s="1">
        <v>0</v>
      </c>
      <c r="N7" s="1">
        <v>0</v>
      </c>
      <c r="O7" s="17">
        <v>0.90134052640183093</v>
      </c>
      <c r="P7" s="17">
        <v>1</v>
      </c>
      <c r="Q7" s="17">
        <v>1.0000000000000004</v>
      </c>
      <c r="R7" s="1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</row>
    <row r="8" spans="1:36" s="6" customFormat="1" x14ac:dyDescent="0.25">
      <c r="A8" t="s">
        <v>62</v>
      </c>
      <c r="B8" t="s">
        <v>691</v>
      </c>
      <c r="C8" t="s">
        <v>32</v>
      </c>
      <c r="D8" t="s">
        <v>34</v>
      </c>
      <c r="E8" t="s">
        <v>31</v>
      </c>
      <c r="F8" t="s">
        <v>32</v>
      </c>
      <c r="G8" s="1">
        <v>408</v>
      </c>
      <c r="H8" s="1">
        <v>365.5</v>
      </c>
      <c r="I8" s="1">
        <v>331</v>
      </c>
      <c r="J8" s="1">
        <v>290.75</v>
      </c>
      <c r="K8" s="1">
        <v>0</v>
      </c>
      <c r="L8" s="1">
        <v>0</v>
      </c>
      <c r="M8" s="1">
        <v>0</v>
      </c>
      <c r="N8" s="1">
        <v>0</v>
      </c>
      <c r="O8" s="17">
        <v>0.89583333333333337</v>
      </c>
      <c r="P8" s="17">
        <v>0.87839879154078548</v>
      </c>
      <c r="Q8" s="17">
        <v>1</v>
      </c>
      <c r="R8" s="17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</row>
    <row r="9" spans="1:36" x14ac:dyDescent="0.25">
      <c r="A9" t="s">
        <v>569</v>
      </c>
      <c r="B9" t="s">
        <v>692</v>
      </c>
      <c r="C9" t="s">
        <v>32</v>
      </c>
      <c r="D9" t="s">
        <v>34</v>
      </c>
      <c r="E9" t="s">
        <v>31</v>
      </c>
      <c r="F9" t="s">
        <v>32</v>
      </c>
      <c r="G9" s="1">
        <v>496.5</v>
      </c>
      <c r="H9" s="1">
        <v>376.5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7">
        <v>0.7583081570996979</v>
      </c>
      <c r="P9" s="17">
        <v>1</v>
      </c>
      <c r="Q9" s="17">
        <v>1</v>
      </c>
      <c r="R9" s="17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</row>
    <row r="10" spans="1:36" x14ac:dyDescent="0.25">
      <c r="A10" t="s">
        <v>63</v>
      </c>
      <c r="B10" t="s">
        <v>693</v>
      </c>
      <c r="C10" t="s">
        <v>32</v>
      </c>
      <c r="D10" t="s">
        <v>34</v>
      </c>
      <c r="E10" t="s">
        <v>31</v>
      </c>
      <c r="F10" t="s">
        <v>32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7">
        <v>1</v>
      </c>
      <c r="P10" s="17">
        <v>1</v>
      </c>
      <c r="Q10" s="17">
        <v>1</v>
      </c>
      <c r="R10" s="17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</row>
    <row r="11" spans="1:36" x14ac:dyDescent="0.25">
      <c r="A11" t="s">
        <v>95</v>
      </c>
      <c r="B11" t="s">
        <v>694</v>
      </c>
      <c r="C11" t="s">
        <v>32</v>
      </c>
      <c r="D11" t="s">
        <v>34</v>
      </c>
      <c r="E11" t="s">
        <v>31</v>
      </c>
      <c r="F11" t="s">
        <v>32</v>
      </c>
      <c r="G11" s="1">
        <v>736</v>
      </c>
      <c r="H11" s="1">
        <v>273.75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7">
        <v>0.3719429347826087</v>
      </c>
      <c r="P11" s="17">
        <v>1</v>
      </c>
      <c r="Q11" s="17">
        <v>1</v>
      </c>
      <c r="R11" s="17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</row>
    <row r="12" spans="1:36" x14ac:dyDescent="0.25">
      <c r="A12" t="s">
        <v>96</v>
      </c>
      <c r="B12" t="s">
        <v>695</v>
      </c>
      <c r="C12" t="s">
        <v>32</v>
      </c>
      <c r="D12" t="s">
        <v>34</v>
      </c>
      <c r="E12" t="s">
        <v>31</v>
      </c>
      <c r="F12" t="s">
        <v>32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7">
        <v>1</v>
      </c>
      <c r="P12" s="17">
        <v>1</v>
      </c>
      <c r="Q12" s="17">
        <v>1</v>
      </c>
      <c r="R12" s="17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</row>
    <row r="13" spans="1:36" x14ac:dyDescent="0.25">
      <c r="A13" t="s">
        <v>69</v>
      </c>
      <c r="B13" t="s">
        <v>696</v>
      </c>
      <c r="C13" t="s">
        <v>32</v>
      </c>
      <c r="D13" t="s">
        <v>34</v>
      </c>
      <c r="E13" t="s">
        <v>31</v>
      </c>
      <c r="F13" t="s">
        <v>32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7">
        <v>1</v>
      </c>
      <c r="P13" s="17">
        <v>1</v>
      </c>
      <c r="Q13" s="17">
        <v>1</v>
      </c>
      <c r="R13" s="17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</row>
    <row r="14" spans="1:36" x14ac:dyDescent="0.25">
      <c r="A14" t="s">
        <v>570</v>
      </c>
      <c r="B14" t="s">
        <v>697</v>
      </c>
      <c r="C14" t="s">
        <v>32</v>
      </c>
      <c r="D14" t="s">
        <v>34</v>
      </c>
      <c r="E14" t="s">
        <v>31</v>
      </c>
      <c r="F14" t="s">
        <v>32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7">
        <v>1</v>
      </c>
      <c r="P14" s="17">
        <v>1</v>
      </c>
      <c r="Q14" s="17">
        <v>1</v>
      </c>
      <c r="R14" s="17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</row>
    <row r="15" spans="1:36" x14ac:dyDescent="0.25">
      <c r="A15" t="s">
        <v>57</v>
      </c>
      <c r="B15" t="s">
        <v>698</v>
      </c>
      <c r="C15" t="s">
        <v>32</v>
      </c>
      <c r="D15" t="s">
        <v>34</v>
      </c>
      <c r="E15" t="s">
        <v>31</v>
      </c>
      <c r="F15" t="s">
        <v>32</v>
      </c>
      <c r="G15" s="1">
        <v>2485.5</v>
      </c>
      <c r="H15" s="1">
        <v>2191.4166666666665</v>
      </c>
      <c r="I15" s="1">
        <v>370.5</v>
      </c>
      <c r="J15" s="1">
        <v>267</v>
      </c>
      <c r="K15" s="1">
        <v>0</v>
      </c>
      <c r="L15" s="1">
        <v>0</v>
      </c>
      <c r="M15" s="1">
        <v>0</v>
      </c>
      <c r="N15" s="1">
        <v>0</v>
      </c>
      <c r="O15" s="17">
        <v>0.88168041306242873</v>
      </c>
      <c r="P15" s="17">
        <v>0.72064777327935226</v>
      </c>
      <c r="Q15" s="17">
        <v>1</v>
      </c>
      <c r="R15" s="17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</row>
    <row r="16" spans="1:36" x14ac:dyDescent="0.25">
      <c r="A16" t="s">
        <v>58</v>
      </c>
      <c r="B16" t="s">
        <v>699</v>
      </c>
      <c r="C16" t="s">
        <v>32</v>
      </c>
      <c r="D16" t="s">
        <v>34</v>
      </c>
      <c r="E16" t="s">
        <v>31</v>
      </c>
      <c r="F16" t="s">
        <v>32</v>
      </c>
      <c r="G16" s="1">
        <v>1119.5</v>
      </c>
      <c r="H16" s="1">
        <v>892.25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7">
        <v>0.79700759267530152</v>
      </c>
      <c r="P16" s="17">
        <v>1</v>
      </c>
      <c r="Q16" s="17">
        <v>1</v>
      </c>
      <c r="R16" s="17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</row>
    <row r="17" spans="1:36" x14ac:dyDescent="0.25">
      <c r="A17" t="s">
        <v>59</v>
      </c>
      <c r="B17" t="s">
        <v>700</v>
      </c>
      <c r="C17" t="s">
        <v>32</v>
      </c>
      <c r="D17" t="s">
        <v>34</v>
      </c>
      <c r="E17" t="s">
        <v>31</v>
      </c>
      <c r="F17" t="s">
        <v>32</v>
      </c>
      <c r="G17" s="1">
        <v>1391.5</v>
      </c>
      <c r="H17" s="1">
        <v>897.25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7">
        <v>0.64480776140855189</v>
      </c>
      <c r="P17" s="17">
        <v>1</v>
      </c>
      <c r="Q17" s="17">
        <v>1</v>
      </c>
      <c r="R17" s="17">
        <v>1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</row>
    <row r="18" spans="1:36" x14ac:dyDescent="0.25">
      <c r="A18" t="s">
        <v>47</v>
      </c>
      <c r="B18" t="s">
        <v>701</v>
      </c>
      <c r="C18" t="s">
        <v>32</v>
      </c>
      <c r="D18" t="s">
        <v>34</v>
      </c>
      <c r="E18" t="s">
        <v>31</v>
      </c>
      <c r="F18" t="s">
        <v>32</v>
      </c>
      <c r="G18" s="1">
        <v>6009.5833333333303</v>
      </c>
      <c r="H18" s="1">
        <v>4911.166666666667</v>
      </c>
      <c r="I18" s="1">
        <v>2069</v>
      </c>
      <c r="J18" s="1">
        <v>1962.5</v>
      </c>
      <c r="K18" s="1">
        <v>5324</v>
      </c>
      <c r="L18" s="1">
        <v>4664.9833333333336</v>
      </c>
      <c r="M18" s="1">
        <v>1857</v>
      </c>
      <c r="N18" s="1">
        <v>1723.25</v>
      </c>
      <c r="O18" s="17">
        <v>0.81722249185329032</v>
      </c>
      <c r="P18" s="17">
        <v>0.94852585790236832</v>
      </c>
      <c r="Q18" s="17">
        <v>0.87621775607312802</v>
      </c>
      <c r="R18" s="17">
        <v>0.92797522886375872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11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</row>
    <row r="19" spans="1:36" x14ac:dyDescent="0.25">
      <c r="A19" t="s">
        <v>48</v>
      </c>
      <c r="B19" t="s">
        <v>702</v>
      </c>
      <c r="C19" t="s">
        <v>32</v>
      </c>
      <c r="D19" t="s">
        <v>34</v>
      </c>
      <c r="E19" t="s">
        <v>31</v>
      </c>
      <c r="F19" t="s">
        <v>32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7">
        <v>1</v>
      </c>
      <c r="P19" s="17">
        <v>1</v>
      </c>
      <c r="Q19" s="17">
        <v>1</v>
      </c>
      <c r="R19" s="17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</row>
    <row r="20" spans="1:36" s="6" customFormat="1" x14ac:dyDescent="0.25">
      <c r="A20" t="s">
        <v>49</v>
      </c>
      <c r="B20" t="s">
        <v>703</v>
      </c>
      <c r="C20" t="s">
        <v>32</v>
      </c>
      <c r="D20" t="s">
        <v>34</v>
      </c>
      <c r="E20" t="s">
        <v>31</v>
      </c>
      <c r="F20" t="s">
        <v>32</v>
      </c>
      <c r="G20" s="1">
        <v>453</v>
      </c>
      <c r="H20" s="1">
        <v>339.5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7">
        <v>0.7494481236203091</v>
      </c>
      <c r="P20" s="17">
        <v>1</v>
      </c>
      <c r="Q20" s="17">
        <v>1</v>
      </c>
      <c r="R20" s="17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</row>
    <row r="21" spans="1:36" x14ac:dyDescent="0.25">
      <c r="A21" t="s">
        <v>571</v>
      </c>
      <c r="B21" t="s">
        <v>704</v>
      </c>
      <c r="C21" t="s">
        <v>32</v>
      </c>
      <c r="D21" t="s">
        <v>34</v>
      </c>
      <c r="E21" t="s">
        <v>31</v>
      </c>
      <c r="F21" t="s">
        <v>32</v>
      </c>
      <c r="G21" s="1">
        <v>799</v>
      </c>
      <c r="H21" s="1">
        <v>592</v>
      </c>
      <c r="I21" s="1">
        <v>132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7">
        <v>0.74092615769712145</v>
      </c>
      <c r="P21" s="17">
        <v>0</v>
      </c>
      <c r="Q21" s="17">
        <v>1</v>
      </c>
      <c r="R21" s="17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</row>
    <row r="22" spans="1:36" x14ac:dyDescent="0.25">
      <c r="A22" t="s">
        <v>50</v>
      </c>
      <c r="B22" t="s">
        <v>705</v>
      </c>
      <c r="C22" t="s">
        <v>32</v>
      </c>
      <c r="D22" t="s">
        <v>34</v>
      </c>
      <c r="E22" t="s">
        <v>31</v>
      </c>
      <c r="F22" t="s">
        <v>32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7">
        <v>1</v>
      </c>
      <c r="P22" s="17">
        <v>1</v>
      </c>
      <c r="Q22" s="17">
        <v>1</v>
      </c>
      <c r="R22" s="17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</row>
    <row r="23" spans="1:36" x14ac:dyDescent="0.25">
      <c r="A23" t="s">
        <v>54</v>
      </c>
      <c r="B23" t="s">
        <v>706</v>
      </c>
      <c r="C23" t="s">
        <v>32</v>
      </c>
      <c r="D23" t="s">
        <v>34</v>
      </c>
      <c r="E23" t="s">
        <v>31</v>
      </c>
      <c r="F23" t="s">
        <v>32</v>
      </c>
      <c r="G23" s="1">
        <v>472.5</v>
      </c>
      <c r="H23" s="1">
        <v>366.5</v>
      </c>
      <c r="I23" s="1">
        <v>157.5</v>
      </c>
      <c r="J23" s="1">
        <v>112.5</v>
      </c>
      <c r="K23" s="1">
        <v>0</v>
      </c>
      <c r="L23" s="1">
        <v>0</v>
      </c>
      <c r="M23" s="1">
        <v>0</v>
      </c>
      <c r="N23" s="1">
        <v>0</v>
      </c>
      <c r="O23" s="17">
        <v>0.77566137566137561</v>
      </c>
      <c r="P23" s="17">
        <v>0.7142857142857143</v>
      </c>
      <c r="Q23" s="17">
        <v>1</v>
      </c>
      <c r="R23" s="17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</row>
    <row r="24" spans="1:36" x14ac:dyDescent="0.25">
      <c r="A24" t="s">
        <v>55</v>
      </c>
      <c r="B24" t="s">
        <v>707</v>
      </c>
      <c r="C24" t="s">
        <v>32</v>
      </c>
      <c r="D24" t="s">
        <v>34</v>
      </c>
      <c r="E24" t="s">
        <v>31</v>
      </c>
      <c r="F24" t="s">
        <v>32</v>
      </c>
      <c r="G24" s="1">
        <v>1041.5</v>
      </c>
      <c r="H24" s="1">
        <v>1066.3333333333333</v>
      </c>
      <c r="I24" s="1">
        <v>936.5</v>
      </c>
      <c r="J24" s="1">
        <v>918.5</v>
      </c>
      <c r="K24" s="1">
        <v>0</v>
      </c>
      <c r="L24" s="1">
        <v>0</v>
      </c>
      <c r="M24" s="1">
        <v>0</v>
      </c>
      <c r="N24" s="1">
        <v>0</v>
      </c>
      <c r="O24" s="17">
        <v>1.0238438150104017</v>
      </c>
      <c r="P24" s="17">
        <v>0.98077949813134013</v>
      </c>
      <c r="Q24" s="17">
        <v>1</v>
      </c>
      <c r="R24" s="17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</row>
    <row r="25" spans="1:36" x14ac:dyDescent="0.25">
      <c r="A25" t="s">
        <v>572</v>
      </c>
      <c r="B25" t="s">
        <v>708</v>
      </c>
      <c r="C25" t="s">
        <v>32</v>
      </c>
      <c r="D25" t="s">
        <v>34</v>
      </c>
      <c r="E25" t="s">
        <v>31</v>
      </c>
      <c r="F25" t="s">
        <v>32</v>
      </c>
      <c r="G25" s="1">
        <v>1325</v>
      </c>
      <c r="H25" s="1">
        <v>1097.5</v>
      </c>
      <c r="I25" s="1">
        <v>255</v>
      </c>
      <c r="J25" s="1">
        <v>271</v>
      </c>
      <c r="K25" s="1">
        <v>0</v>
      </c>
      <c r="L25" s="1">
        <v>0</v>
      </c>
      <c r="M25" s="1">
        <v>0</v>
      </c>
      <c r="N25" s="1">
        <v>0</v>
      </c>
      <c r="O25" s="17">
        <v>0.82830188679245287</v>
      </c>
      <c r="P25" s="17">
        <v>1.0627450980392157</v>
      </c>
      <c r="Q25" s="17">
        <v>1</v>
      </c>
      <c r="R25" s="17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</row>
    <row r="26" spans="1:36" x14ac:dyDescent="0.25">
      <c r="A26" t="s">
        <v>53</v>
      </c>
      <c r="B26" t="s">
        <v>709</v>
      </c>
      <c r="C26" t="s">
        <v>32</v>
      </c>
      <c r="D26" t="s">
        <v>34</v>
      </c>
      <c r="E26" t="s">
        <v>31</v>
      </c>
      <c r="F26" t="s">
        <v>32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7">
        <v>1</v>
      </c>
      <c r="P26" s="17">
        <v>1</v>
      </c>
      <c r="Q26" s="17">
        <v>1</v>
      </c>
      <c r="R26" s="17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</row>
    <row r="27" spans="1:36" x14ac:dyDescent="0.25">
      <c r="A27" t="s">
        <v>660</v>
      </c>
      <c r="B27" t="s">
        <v>710</v>
      </c>
      <c r="C27" t="s">
        <v>32</v>
      </c>
      <c r="D27" t="s">
        <v>39</v>
      </c>
      <c r="E27" t="s">
        <v>31</v>
      </c>
      <c r="F27" t="s">
        <v>32</v>
      </c>
      <c r="G27" s="1">
        <v>0</v>
      </c>
      <c r="H27" s="1">
        <v>0</v>
      </c>
      <c r="I27" s="1">
        <v>82.5</v>
      </c>
      <c r="J27" s="1">
        <v>74.5</v>
      </c>
      <c r="K27" s="1">
        <v>0</v>
      </c>
      <c r="L27" s="1">
        <v>0</v>
      </c>
      <c r="M27" s="1">
        <v>0</v>
      </c>
      <c r="N27" s="1">
        <v>0</v>
      </c>
      <c r="O27" s="17">
        <v>1</v>
      </c>
      <c r="P27" s="17">
        <v>0.90303030303030307</v>
      </c>
      <c r="Q27" s="17">
        <v>1</v>
      </c>
      <c r="R27" s="1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</row>
    <row r="28" spans="1:36" x14ac:dyDescent="0.25">
      <c r="A28" t="s">
        <v>68</v>
      </c>
      <c r="B28" t="s">
        <v>711</v>
      </c>
      <c r="C28" t="s">
        <v>32</v>
      </c>
      <c r="D28" t="s">
        <v>34</v>
      </c>
      <c r="E28" t="s">
        <v>31</v>
      </c>
      <c r="F28" t="s">
        <v>32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7">
        <v>1</v>
      </c>
      <c r="P28" s="17">
        <v>1</v>
      </c>
      <c r="Q28" s="17">
        <v>1</v>
      </c>
      <c r="R28" s="17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5">
      <c r="A29" t="s">
        <v>78</v>
      </c>
      <c r="B29" t="s">
        <v>712</v>
      </c>
      <c r="C29" t="s">
        <v>32</v>
      </c>
      <c r="D29" t="s">
        <v>34</v>
      </c>
      <c r="E29" t="s">
        <v>31</v>
      </c>
      <c r="F29" t="s">
        <v>32</v>
      </c>
      <c r="G29" s="1">
        <v>1045</v>
      </c>
      <c r="H29" s="1">
        <v>671</v>
      </c>
      <c r="I29" s="1">
        <v>702</v>
      </c>
      <c r="J29" s="1">
        <v>698.16666666666663</v>
      </c>
      <c r="K29" s="1">
        <v>0</v>
      </c>
      <c r="L29" s="1">
        <v>0</v>
      </c>
      <c r="M29" s="1">
        <v>0</v>
      </c>
      <c r="N29" s="1">
        <v>0</v>
      </c>
      <c r="O29" s="17">
        <v>0.64210526315789473</v>
      </c>
      <c r="P29" s="17">
        <v>0.99453941120607792</v>
      </c>
      <c r="Q29" s="17">
        <v>1</v>
      </c>
      <c r="R29" s="17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5">
      <c r="A30" t="s">
        <v>79</v>
      </c>
      <c r="B30" t="s">
        <v>713</v>
      </c>
      <c r="C30" t="s">
        <v>32</v>
      </c>
      <c r="D30" t="s">
        <v>34</v>
      </c>
      <c r="E30" t="s">
        <v>31</v>
      </c>
      <c r="F30" t="s">
        <v>32</v>
      </c>
      <c r="G30" s="1">
        <v>2934</v>
      </c>
      <c r="H30" s="1">
        <v>2536.25</v>
      </c>
      <c r="I30" s="1">
        <v>2259.3333333333298</v>
      </c>
      <c r="J30" s="1">
        <v>2031.5</v>
      </c>
      <c r="K30" s="1">
        <v>2223.8333333333298</v>
      </c>
      <c r="L30" s="1">
        <v>2147.6666666666665</v>
      </c>
      <c r="M30" s="1">
        <v>1958</v>
      </c>
      <c r="N30" s="1">
        <v>1896.5</v>
      </c>
      <c r="O30" s="17">
        <v>0.8644342194955692</v>
      </c>
      <c r="P30" s="17">
        <v>0.89915904396577295</v>
      </c>
      <c r="Q30" s="17">
        <v>0.96574983137225656</v>
      </c>
      <c r="R30" s="17">
        <v>0.96859039836567928</v>
      </c>
      <c r="S30">
        <v>976</v>
      </c>
      <c r="T30">
        <v>2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5">
      <c r="A31" t="s">
        <v>80</v>
      </c>
      <c r="B31" t="s">
        <v>714</v>
      </c>
      <c r="C31" t="s">
        <v>32</v>
      </c>
      <c r="D31" t="s">
        <v>34</v>
      </c>
      <c r="E31" t="s">
        <v>31</v>
      </c>
      <c r="F31" t="s">
        <v>32</v>
      </c>
      <c r="G31" s="1">
        <v>2505</v>
      </c>
      <c r="H31" s="1">
        <v>2292</v>
      </c>
      <c r="I31" s="1">
        <v>1490.4166666666699</v>
      </c>
      <c r="J31" s="1">
        <v>1179.4166666666667</v>
      </c>
      <c r="K31" s="1">
        <v>1595</v>
      </c>
      <c r="L31" s="1">
        <v>1577.5833333333333</v>
      </c>
      <c r="M31" s="1">
        <v>979</v>
      </c>
      <c r="N31" s="1">
        <v>961.5</v>
      </c>
      <c r="O31" s="17">
        <v>0.91497005988023949</v>
      </c>
      <c r="P31" s="17">
        <v>0.79133351970925181</v>
      </c>
      <c r="Q31" s="17">
        <v>0.98908045977011494</v>
      </c>
      <c r="R31" s="17">
        <v>0.98212461695607767</v>
      </c>
      <c r="S31">
        <v>552</v>
      </c>
      <c r="T31">
        <v>9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5">
      <c r="A32" t="s">
        <v>449</v>
      </c>
      <c r="B32" t="s">
        <v>715</v>
      </c>
      <c r="C32" t="s">
        <v>32</v>
      </c>
      <c r="D32" t="s">
        <v>34</v>
      </c>
      <c r="E32" t="s">
        <v>31</v>
      </c>
      <c r="F32" t="s">
        <v>32</v>
      </c>
      <c r="G32" s="1">
        <v>1056</v>
      </c>
      <c r="H32" s="1">
        <v>745.75</v>
      </c>
      <c r="I32" s="1">
        <v>707</v>
      </c>
      <c r="J32" s="1">
        <v>466</v>
      </c>
      <c r="K32" s="1">
        <v>671</v>
      </c>
      <c r="L32" s="1">
        <v>473</v>
      </c>
      <c r="M32" s="1">
        <v>638</v>
      </c>
      <c r="N32" s="1">
        <v>418</v>
      </c>
      <c r="O32" s="17">
        <v>0.70620265151515149</v>
      </c>
      <c r="P32" s="17">
        <v>0.65912305516265912</v>
      </c>
      <c r="Q32" s="17">
        <v>0.70491803278688525</v>
      </c>
      <c r="R32" s="17">
        <v>0.65517241379310343</v>
      </c>
      <c r="S32">
        <v>87</v>
      </c>
      <c r="T32">
        <v>41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5">
      <c r="A33" t="s">
        <v>82</v>
      </c>
      <c r="B33" t="s">
        <v>716</v>
      </c>
      <c r="C33" t="s">
        <v>32</v>
      </c>
      <c r="D33" t="s">
        <v>34</v>
      </c>
      <c r="E33" t="s">
        <v>31</v>
      </c>
      <c r="F33" t="s">
        <v>32</v>
      </c>
      <c r="G33" s="1">
        <v>1533.5</v>
      </c>
      <c r="H33" s="1">
        <v>1292</v>
      </c>
      <c r="I33" s="1">
        <v>787.5</v>
      </c>
      <c r="J33" s="1">
        <v>688.25</v>
      </c>
      <c r="K33" s="1">
        <v>957</v>
      </c>
      <c r="L33" s="1">
        <v>950</v>
      </c>
      <c r="M33" s="1">
        <v>638</v>
      </c>
      <c r="N33" s="1">
        <v>638</v>
      </c>
      <c r="O33" s="17">
        <v>0.84251711770459736</v>
      </c>
      <c r="P33" s="17">
        <v>0.87396825396825395</v>
      </c>
      <c r="Q33" s="17">
        <v>0.99268547544409613</v>
      </c>
      <c r="R33" s="17">
        <v>1</v>
      </c>
      <c r="S33">
        <v>220</v>
      </c>
      <c r="T33">
        <v>8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5">
      <c r="A34" t="s">
        <v>85</v>
      </c>
      <c r="B34" t="s">
        <v>717</v>
      </c>
      <c r="C34" t="s">
        <v>32</v>
      </c>
      <c r="D34" t="s">
        <v>34</v>
      </c>
      <c r="E34" t="s">
        <v>31</v>
      </c>
      <c r="F34" t="s">
        <v>32</v>
      </c>
      <c r="G34" s="1">
        <v>2195.75</v>
      </c>
      <c r="H34" s="1">
        <v>2048</v>
      </c>
      <c r="I34" s="1">
        <v>1914</v>
      </c>
      <c r="J34" s="1">
        <v>1636.75</v>
      </c>
      <c r="K34" s="1">
        <v>1606</v>
      </c>
      <c r="L34" s="1">
        <v>1545.2333333333333</v>
      </c>
      <c r="M34" s="1">
        <v>1578.5</v>
      </c>
      <c r="N34" s="1">
        <v>1412.5</v>
      </c>
      <c r="O34" s="17">
        <v>0.93271091882044854</v>
      </c>
      <c r="P34" s="17">
        <v>0.85514629049111812</v>
      </c>
      <c r="Q34" s="17">
        <v>0.96216272312162721</v>
      </c>
      <c r="R34" s="17">
        <v>0.89483687044662652</v>
      </c>
      <c r="S34">
        <v>755</v>
      </c>
      <c r="T34">
        <v>5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5">
      <c r="A35" t="s">
        <v>573</v>
      </c>
      <c r="B35" t="s">
        <v>573</v>
      </c>
      <c r="C35" t="s">
        <v>32</v>
      </c>
      <c r="D35" t="s">
        <v>34</v>
      </c>
      <c r="E35" t="s">
        <v>31</v>
      </c>
      <c r="F35" t="s">
        <v>32</v>
      </c>
      <c r="G35" s="1">
        <v>2919</v>
      </c>
      <c r="H35" s="1">
        <v>2703.3333333333335</v>
      </c>
      <c r="I35" s="1">
        <v>1559</v>
      </c>
      <c r="J35" s="1">
        <v>1422.5</v>
      </c>
      <c r="K35" s="1">
        <v>1914</v>
      </c>
      <c r="L35" s="1">
        <v>1842.5</v>
      </c>
      <c r="M35" s="1">
        <v>1056</v>
      </c>
      <c r="N35" s="1">
        <v>944.25</v>
      </c>
      <c r="O35" s="17">
        <v>0.92611624985725705</v>
      </c>
      <c r="P35" s="17">
        <v>0.91244387427838358</v>
      </c>
      <c r="Q35" s="17">
        <v>0.96264367816091956</v>
      </c>
      <c r="R35" s="17">
        <v>0.89417613636363635</v>
      </c>
      <c r="S35">
        <v>613</v>
      </c>
      <c r="T35">
        <v>6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5">
      <c r="A36" t="s">
        <v>574</v>
      </c>
      <c r="B36" t="s">
        <v>718</v>
      </c>
      <c r="C36" t="s">
        <v>32</v>
      </c>
      <c r="D36" t="s">
        <v>34</v>
      </c>
      <c r="E36" t="s">
        <v>31</v>
      </c>
      <c r="F36" t="s">
        <v>32</v>
      </c>
      <c r="G36" s="1">
        <v>615</v>
      </c>
      <c r="H36" s="1">
        <v>454.91666666666669</v>
      </c>
      <c r="I36" s="1">
        <v>603.5</v>
      </c>
      <c r="J36" s="1">
        <v>610.83333333333337</v>
      </c>
      <c r="K36" s="1">
        <v>0</v>
      </c>
      <c r="L36" s="1">
        <v>0</v>
      </c>
      <c r="M36" s="1">
        <v>0</v>
      </c>
      <c r="N36" s="1">
        <v>0</v>
      </c>
      <c r="O36" s="17">
        <v>0.73970189701897016</v>
      </c>
      <c r="P36" s="17">
        <v>1.0121513394090031</v>
      </c>
      <c r="Q36" s="17">
        <v>1</v>
      </c>
      <c r="R36" s="17">
        <v>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5">
      <c r="A37" t="s">
        <v>90</v>
      </c>
      <c r="B37" t="s">
        <v>719</v>
      </c>
      <c r="C37" t="s">
        <v>32</v>
      </c>
      <c r="D37" t="s">
        <v>34</v>
      </c>
      <c r="E37" t="s">
        <v>31</v>
      </c>
      <c r="F37" t="s">
        <v>32</v>
      </c>
      <c r="G37" s="1">
        <v>0</v>
      </c>
      <c r="H37" s="1">
        <v>0</v>
      </c>
      <c r="I37" s="1">
        <v>0</v>
      </c>
      <c r="J37" s="1">
        <v>0</v>
      </c>
      <c r="K37" s="1">
        <v>289.33333333333297</v>
      </c>
      <c r="L37" s="1">
        <v>198.16666666666666</v>
      </c>
      <c r="M37" s="1">
        <v>0</v>
      </c>
      <c r="N37" s="1">
        <v>0</v>
      </c>
      <c r="O37" s="17">
        <v>1</v>
      </c>
      <c r="P37" s="17">
        <v>1</v>
      </c>
      <c r="Q37" s="17">
        <v>0.68490783410138323</v>
      </c>
      <c r="R37" s="1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5">
      <c r="A38" t="s">
        <v>542</v>
      </c>
      <c r="B38" t="s">
        <v>720</v>
      </c>
      <c r="C38" t="s">
        <v>32</v>
      </c>
      <c r="D38" t="s">
        <v>34</v>
      </c>
      <c r="E38" t="s">
        <v>31</v>
      </c>
      <c r="F38" t="s">
        <v>32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7">
        <v>1</v>
      </c>
      <c r="P38" s="17">
        <v>1</v>
      </c>
      <c r="Q38" s="17">
        <v>1</v>
      </c>
      <c r="R38" s="17">
        <v>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5">
      <c r="A39" t="s">
        <v>575</v>
      </c>
      <c r="B39" t="s">
        <v>721</v>
      </c>
      <c r="C39" t="s">
        <v>32</v>
      </c>
      <c r="D39" t="s">
        <v>34</v>
      </c>
      <c r="E39" t="s">
        <v>31</v>
      </c>
      <c r="F39" t="s">
        <v>32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7">
        <v>1</v>
      </c>
      <c r="P39" s="17">
        <v>1</v>
      </c>
      <c r="Q39" s="17">
        <v>1</v>
      </c>
      <c r="R39" s="17">
        <v>1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5">
      <c r="A40" t="s">
        <v>45</v>
      </c>
      <c r="B40" t="s">
        <v>722</v>
      </c>
      <c r="C40" t="s">
        <v>32</v>
      </c>
      <c r="D40" t="s">
        <v>34</v>
      </c>
      <c r="E40" t="s">
        <v>31</v>
      </c>
      <c r="F40" t="s">
        <v>32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7">
        <v>1</v>
      </c>
      <c r="P40" s="17">
        <v>1</v>
      </c>
      <c r="Q40" s="17">
        <v>1</v>
      </c>
      <c r="R40" s="17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5">
      <c r="A41" t="s">
        <v>46</v>
      </c>
      <c r="B41" t="s">
        <v>723</v>
      </c>
      <c r="C41" t="s">
        <v>32</v>
      </c>
      <c r="D41" t="s">
        <v>34</v>
      </c>
      <c r="E41" t="s">
        <v>31</v>
      </c>
      <c r="F41" t="s">
        <v>32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7">
        <v>1</v>
      </c>
      <c r="P41" s="17">
        <v>1</v>
      </c>
      <c r="Q41" s="17">
        <v>1</v>
      </c>
      <c r="R41" s="17">
        <v>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5">
      <c r="A42" t="s">
        <v>645</v>
      </c>
      <c r="B42" t="s">
        <v>724</v>
      </c>
      <c r="C42" t="s">
        <v>32</v>
      </c>
      <c r="D42" t="s">
        <v>34</v>
      </c>
      <c r="E42" t="s">
        <v>31</v>
      </c>
      <c r="F42" t="s">
        <v>32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7">
        <v>1</v>
      </c>
      <c r="P42" s="17">
        <v>1</v>
      </c>
      <c r="Q42" s="17">
        <v>1</v>
      </c>
      <c r="R42" s="17">
        <v>1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5">
      <c r="A43" t="s">
        <v>67</v>
      </c>
      <c r="B43" t="s">
        <v>725</v>
      </c>
      <c r="C43" t="s">
        <v>32</v>
      </c>
      <c r="D43" t="s">
        <v>34</v>
      </c>
      <c r="E43" t="s">
        <v>31</v>
      </c>
      <c r="F43" t="s">
        <v>32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7">
        <v>1</v>
      </c>
      <c r="P43" s="17">
        <v>1</v>
      </c>
      <c r="Q43" s="17">
        <v>1</v>
      </c>
      <c r="R43" s="17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5">
      <c r="A44" t="s">
        <v>33</v>
      </c>
      <c r="B44" t="s">
        <v>726</v>
      </c>
      <c r="C44" t="s">
        <v>32</v>
      </c>
      <c r="D44" t="s">
        <v>34</v>
      </c>
      <c r="E44" t="s">
        <v>31</v>
      </c>
      <c r="F44" t="s">
        <v>32</v>
      </c>
      <c r="G44" s="1">
        <v>1398.5</v>
      </c>
      <c r="H44" s="1">
        <v>1377.6666666666667</v>
      </c>
      <c r="I44" s="1">
        <v>1039.5</v>
      </c>
      <c r="J44" s="1">
        <v>1020.25</v>
      </c>
      <c r="K44" s="1">
        <v>1265</v>
      </c>
      <c r="L44" s="1">
        <v>1276</v>
      </c>
      <c r="M44" s="1">
        <v>723</v>
      </c>
      <c r="N44" s="1">
        <v>701</v>
      </c>
      <c r="O44" s="17">
        <v>0.9851030866404481</v>
      </c>
      <c r="P44" s="17">
        <v>0.98148148148148151</v>
      </c>
      <c r="Q44" s="17">
        <v>1.008695652173913</v>
      </c>
      <c r="R44" s="17">
        <v>0.96957123098201936</v>
      </c>
      <c r="S44">
        <v>693</v>
      </c>
      <c r="T44">
        <v>2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5">
      <c r="A45" t="s">
        <v>536</v>
      </c>
      <c r="B45" t="s">
        <v>727</v>
      </c>
      <c r="C45" t="s">
        <v>32</v>
      </c>
      <c r="D45" t="s">
        <v>34</v>
      </c>
      <c r="E45" t="s">
        <v>31</v>
      </c>
      <c r="F45" t="s">
        <v>32</v>
      </c>
      <c r="G45" s="1">
        <v>1040</v>
      </c>
      <c r="H45" s="1">
        <v>375</v>
      </c>
      <c r="I45" s="1">
        <v>315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7">
        <v>0.36057692307692307</v>
      </c>
      <c r="P45" s="17">
        <v>0</v>
      </c>
      <c r="Q45" s="17">
        <v>1</v>
      </c>
      <c r="R45" s="17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5">
      <c r="A46" t="s">
        <v>437</v>
      </c>
      <c r="B46" t="s">
        <v>728</v>
      </c>
      <c r="C46" t="s">
        <v>32</v>
      </c>
      <c r="D46" t="s">
        <v>34</v>
      </c>
      <c r="E46" t="s">
        <v>31</v>
      </c>
      <c r="F46" t="s">
        <v>32</v>
      </c>
      <c r="G46" s="1">
        <v>1391</v>
      </c>
      <c r="H46" s="1">
        <v>1385.75</v>
      </c>
      <c r="I46" s="1">
        <v>1050.75</v>
      </c>
      <c r="J46" s="1">
        <v>1039.1666666666667</v>
      </c>
      <c r="K46" s="1">
        <v>1243</v>
      </c>
      <c r="L46" s="1">
        <v>1239.5</v>
      </c>
      <c r="M46" s="1">
        <v>694</v>
      </c>
      <c r="N46" s="1">
        <v>684.5</v>
      </c>
      <c r="O46" s="17">
        <v>0.99622573687994254</v>
      </c>
      <c r="P46" s="17">
        <v>0.98897612816242364</v>
      </c>
      <c r="Q46" s="17">
        <v>0.99718423169750603</v>
      </c>
      <c r="R46" s="17">
        <v>0.98631123919308361</v>
      </c>
      <c r="S46">
        <v>546</v>
      </c>
      <c r="T46">
        <v>7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5">
      <c r="A47" t="s">
        <v>36</v>
      </c>
      <c r="B47" t="s">
        <v>729</v>
      </c>
      <c r="C47" t="s">
        <v>32</v>
      </c>
      <c r="D47" t="s">
        <v>34</v>
      </c>
      <c r="E47" t="s">
        <v>31</v>
      </c>
      <c r="F47" t="s">
        <v>32</v>
      </c>
      <c r="G47" s="1">
        <v>1594.75</v>
      </c>
      <c r="H47" s="1">
        <v>1485.75</v>
      </c>
      <c r="I47" s="1">
        <v>1187.5</v>
      </c>
      <c r="J47" s="1">
        <v>1191.0833333333333</v>
      </c>
      <c r="K47" s="1">
        <v>1265</v>
      </c>
      <c r="L47" s="1">
        <v>1243.5</v>
      </c>
      <c r="M47" s="1">
        <v>1039.5</v>
      </c>
      <c r="N47" s="1">
        <v>1059</v>
      </c>
      <c r="O47" s="17">
        <v>0.93165072895438161</v>
      </c>
      <c r="P47" s="17">
        <v>1.0030175438596491</v>
      </c>
      <c r="Q47" s="17">
        <v>0.98300395256916995</v>
      </c>
      <c r="R47" s="17">
        <v>1.0187590187590188</v>
      </c>
      <c r="S47">
        <v>693</v>
      </c>
      <c r="T47">
        <v>0</v>
      </c>
      <c r="U47">
        <v>0</v>
      </c>
      <c r="V47">
        <v>83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s="6" customFormat="1" x14ac:dyDescent="0.25">
      <c r="A48" t="s">
        <v>37</v>
      </c>
      <c r="B48" t="s">
        <v>37</v>
      </c>
      <c r="C48" t="s">
        <v>32</v>
      </c>
      <c r="D48" t="s">
        <v>34</v>
      </c>
      <c r="E48" t="s">
        <v>31</v>
      </c>
      <c r="F48" t="s">
        <v>32</v>
      </c>
      <c r="G48" s="1">
        <v>1390</v>
      </c>
      <c r="H48" s="1">
        <v>1267.6666666666667</v>
      </c>
      <c r="I48" s="1">
        <v>733.5</v>
      </c>
      <c r="J48" s="1">
        <v>752.25</v>
      </c>
      <c r="K48" s="1">
        <v>955</v>
      </c>
      <c r="L48" s="1">
        <v>913</v>
      </c>
      <c r="M48" s="1">
        <v>655.5</v>
      </c>
      <c r="N48" s="1">
        <v>686.5</v>
      </c>
      <c r="O48" s="17">
        <v>0.91199040767386086</v>
      </c>
      <c r="P48" s="17">
        <v>1.0255623721881391</v>
      </c>
      <c r="Q48" s="17">
        <v>0.95602094240837698</v>
      </c>
      <c r="R48" s="17">
        <v>1.0472921434019833</v>
      </c>
      <c r="S48">
        <v>398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5">
      <c r="A49" t="s">
        <v>576</v>
      </c>
      <c r="B49" t="s">
        <v>730</v>
      </c>
      <c r="C49" t="s">
        <v>32</v>
      </c>
      <c r="D49" t="s">
        <v>39</v>
      </c>
      <c r="E49" t="s">
        <v>31</v>
      </c>
      <c r="F49" t="s">
        <v>32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7">
        <v>1</v>
      </c>
      <c r="P49" s="17">
        <v>1</v>
      </c>
      <c r="Q49" s="17">
        <v>1</v>
      </c>
      <c r="R49" s="17">
        <v>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5">
      <c r="A50" t="s">
        <v>76</v>
      </c>
      <c r="B50" t="s">
        <v>731</v>
      </c>
      <c r="C50" t="s">
        <v>32</v>
      </c>
      <c r="D50" t="s">
        <v>51</v>
      </c>
      <c r="E50" t="s">
        <v>31</v>
      </c>
      <c r="F50" t="s">
        <v>32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7">
        <v>1</v>
      </c>
      <c r="P50" s="17">
        <v>1</v>
      </c>
      <c r="Q50" s="17">
        <v>1</v>
      </c>
      <c r="R50" s="17">
        <v>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5">
      <c r="A51" t="s">
        <v>30</v>
      </c>
      <c r="B51" t="s">
        <v>732</v>
      </c>
      <c r="C51" t="s">
        <v>32</v>
      </c>
      <c r="D51" t="s">
        <v>51</v>
      </c>
      <c r="E51" t="s">
        <v>31</v>
      </c>
      <c r="F51" t="s">
        <v>32</v>
      </c>
      <c r="G51" s="1">
        <v>1377.5</v>
      </c>
      <c r="H51" s="1">
        <v>210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7">
        <v>0.15245009074410162</v>
      </c>
      <c r="P51" s="17">
        <v>1</v>
      </c>
      <c r="Q51" s="17">
        <v>1</v>
      </c>
      <c r="R51" s="17">
        <v>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 t="s">
        <v>73</v>
      </c>
      <c r="B52" t="s">
        <v>733</v>
      </c>
      <c r="C52" t="s">
        <v>32</v>
      </c>
      <c r="D52" t="s">
        <v>51</v>
      </c>
      <c r="E52" t="s">
        <v>31</v>
      </c>
      <c r="F52" t="s">
        <v>32</v>
      </c>
      <c r="G52" s="1">
        <v>669.5</v>
      </c>
      <c r="H52" s="1">
        <v>648.83333333333337</v>
      </c>
      <c r="I52" s="1">
        <v>357.5</v>
      </c>
      <c r="J52" s="1">
        <v>323.75</v>
      </c>
      <c r="K52" s="1">
        <v>0</v>
      </c>
      <c r="L52" s="1">
        <v>0</v>
      </c>
      <c r="M52" s="1">
        <v>0</v>
      </c>
      <c r="N52" s="1">
        <v>0</v>
      </c>
      <c r="O52" s="17">
        <v>0.96913119243216328</v>
      </c>
      <c r="P52" s="17">
        <v>0.90559440559440563</v>
      </c>
      <c r="Q52" s="17">
        <v>1</v>
      </c>
      <c r="R52" s="17">
        <v>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5">
      <c r="A53" t="s">
        <v>661</v>
      </c>
      <c r="B53" t="s">
        <v>734</v>
      </c>
      <c r="C53" t="s">
        <v>32</v>
      </c>
      <c r="D53" t="s">
        <v>51</v>
      </c>
      <c r="E53" t="s">
        <v>31</v>
      </c>
      <c r="F53" t="s">
        <v>32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7">
        <v>1</v>
      </c>
      <c r="P53" s="17">
        <v>1</v>
      </c>
      <c r="Q53" s="17">
        <v>1</v>
      </c>
      <c r="R53" s="17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5">
      <c r="A54" t="s">
        <v>52</v>
      </c>
      <c r="B54" t="s">
        <v>735</v>
      </c>
      <c r="C54" t="s">
        <v>32</v>
      </c>
      <c r="D54" t="s">
        <v>51</v>
      </c>
      <c r="E54" t="s">
        <v>31</v>
      </c>
      <c r="F54" t="s">
        <v>32</v>
      </c>
      <c r="G54" s="1">
        <v>1174.75</v>
      </c>
      <c r="H54" s="1">
        <v>1200.3333333333333</v>
      </c>
      <c r="I54" s="1">
        <v>522</v>
      </c>
      <c r="J54" s="1">
        <v>486.45833333333331</v>
      </c>
      <c r="K54" s="1">
        <v>360</v>
      </c>
      <c r="L54" s="1">
        <v>360.58333333333331</v>
      </c>
      <c r="M54" s="1">
        <v>174</v>
      </c>
      <c r="N54" s="1">
        <v>156.45833333333334</v>
      </c>
      <c r="O54" s="17">
        <v>1.0217776831950061</v>
      </c>
      <c r="P54" s="17">
        <v>0.93191251596424007</v>
      </c>
      <c r="Q54" s="17">
        <v>1.0016203703703703</v>
      </c>
      <c r="R54" s="17">
        <v>0.89918582375478928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5">
      <c r="A55" t="s">
        <v>60</v>
      </c>
      <c r="B55" t="s">
        <v>736</v>
      </c>
      <c r="C55" t="s">
        <v>32</v>
      </c>
      <c r="D55" t="s">
        <v>51</v>
      </c>
      <c r="E55" t="s">
        <v>31</v>
      </c>
      <c r="F55" t="s">
        <v>32</v>
      </c>
      <c r="G55" s="1">
        <v>590</v>
      </c>
      <c r="H55" s="1">
        <v>588.5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7">
        <v>0.99745762711864405</v>
      </c>
      <c r="P55" s="17">
        <v>1</v>
      </c>
      <c r="Q55" s="17">
        <v>1</v>
      </c>
      <c r="R55" s="17">
        <v>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5">
      <c r="A56" t="s">
        <v>61</v>
      </c>
      <c r="B56" t="s">
        <v>737</v>
      </c>
      <c r="C56" t="s">
        <v>32</v>
      </c>
      <c r="D56" t="s">
        <v>51</v>
      </c>
      <c r="E56" t="s">
        <v>31</v>
      </c>
      <c r="F56" t="s">
        <v>32</v>
      </c>
      <c r="G56" s="1">
        <v>1554.5</v>
      </c>
      <c r="H56" s="1">
        <v>1407.6666666666667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7">
        <v>0.9055430470676531</v>
      </c>
      <c r="P56" s="17">
        <v>1</v>
      </c>
      <c r="Q56" s="17">
        <v>1</v>
      </c>
      <c r="R56" s="17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5">
      <c r="A57" t="s">
        <v>577</v>
      </c>
      <c r="B57" t="s">
        <v>738</v>
      </c>
      <c r="C57" t="s">
        <v>32</v>
      </c>
      <c r="D57" t="s">
        <v>51</v>
      </c>
      <c r="E57" t="s">
        <v>31</v>
      </c>
      <c r="F57" t="s">
        <v>32</v>
      </c>
      <c r="G57" s="1">
        <v>322.5</v>
      </c>
      <c r="H57" s="1">
        <v>140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7">
        <v>0.43410852713178294</v>
      </c>
      <c r="P57" s="17">
        <v>1</v>
      </c>
      <c r="Q57" s="17">
        <v>1</v>
      </c>
      <c r="R57" s="1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5">
      <c r="A58" t="s">
        <v>629</v>
      </c>
      <c r="B58" t="s">
        <v>739</v>
      </c>
      <c r="C58" t="s">
        <v>32</v>
      </c>
      <c r="D58" t="s">
        <v>39</v>
      </c>
      <c r="E58" t="s">
        <v>31</v>
      </c>
      <c r="F58" t="s">
        <v>32</v>
      </c>
      <c r="G58" s="1">
        <v>315</v>
      </c>
      <c r="H58" s="1">
        <v>285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7">
        <v>0.90476190476190477</v>
      </c>
      <c r="P58" s="17">
        <v>1</v>
      </c>
      <c r="Q58" s="17">
        <v>1</v>
      </c>
      <c r="R58" s="17">
        <v>1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5">
      <c r="A59" t="s">
        <v>578</v>
      </c>
      <c r="B59" t="s">
        <v>740</v>
      </c>
      <c r="C59" t="s">
        <v>32</v>
      </c>
      <c r="D59" t="s">
        <v>39</v>
      </c>
      <c r="E59" t="s">
        <v>31</v>
      </c>
      <c r="F59" t="s">
        <v>32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7">
        <v>1</v>
      </c>
      <c r="P59" s="17">
        <v>1</v>
      </c>
      <c r="Q59" s="17">
        <v>1</v>
      </c>
      <c r="R59" s="17">
        <v>1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5">
      <c r="A60" t="s">
        <v>93</v>
      </c>
      <c r="B60" t="s">
        <v>741</v>
      </c>
      <c r="C60" t="s">
        <v>32</v>
      </c>
      <c r="D60" t="s">
        <v>39</v>
      </c>
      <c r="E60" t="s">
        <v>31</v>
      </c>
      <c r="F60" t="s">
        <v>32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7">
        <v>1</v>
      </c>
      <c r="P60" s="17">
        <v>1</v>
      </c>
      <c r="Q60" s="17">
        <v>1</v>
      </c>
      <c r="R60" s="17">
        <v>1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 x14ac:dyDescent="0.25">
      <c r="A61" t="s">
        <v>94</v>
      </c>
      <c r="B61" t="s">
        <v>742</v>
      </c>
      <c r="C61" t="s">
        <v>32</v>
      </c>
      <c r="D61" t="s">
        <v>39</v>
      </c>
      <c r="E61" t="s">
        <v>31</v>
      </c>
      <c r="F61" t="s">
        <v>32</v>
      </c>
      <c r="G61" s="1">
        <v>1406.5</v>
      </c>
      <c r="H61" s="1">
        <v>1480.1666666666667</v>
      </c>
      <c r="I61" s="1">
        <v>487.5</v>
      </c>
      <c r="J61" s="1">
        <v>467.25</v>
      </c>
      <c r="K61" s="1">
        <v>0</v>
      </c>
      <c r="L61" s="1">
        <v>0</v>
      </c>
      <c r="M61" s="1">
        <v>0</v>
      </c>
      <c r="N61" s="1">
        <v>0</v>
      </c>
      <c r="O61" s="17">
        <v>1.0523758739187108</v>
      </c>
      <c r="P61" s="17">
        <v>0.95846153846153848</v>
      </c>
      <c r="Q61" s="17">
        <v>1</v>
      </c>
      <c r="R61" s="17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</row>
    <row r="62" spans="1:36" x14ac:dyDescent="0.25">
      <c r="A62" t="s">
        <v>64</v>
      </c>
      <c r="B62" t="s">
        <v>743</v>
      </c>
      <c r="C62" t="s">
        <v>32</v>
      </c>
      <c r="D62" t="s">
        <v>39</v>
      </c>
      <c r="E62" t="s">
        <v>31</v>
      </c>
      <c r="F62" t="s">
        <v>32</v>
      </c>
      <c r="G62" s="1">
        <v>3994</v>
      </c>
      <c r="H62" s="1">
        <v>3363.75</v>
      </c>
      <c r="I62" s="1">
        <v>1476</v>
      </c>
      <c r="J62" s="1">
        <v>825.5</v>
      </c>
      <c r="K62" s="1">
        <v>2495.5</v>
      </c>
      <c r="L62" s="1">
        <v>2392.5</v>
      </c>
      <c r="M62" s="1">
        <v>920</v>
      </c>
      <c r="N62" s="1">
        <v>654.5</v>
      </c>
      <c r="O62" s="17">
        <v>0.84220080120180274</v>
      </c>
      <c r="P62" s="17">
        <v>0.55928184281842819</v>
      </c>
      <c r="Q62" s="17">
        <v>0.95872570627128828</v>
      </c>
      <c r="R62" s="17">
        <v>0.71141304347826084</v>
      </c>
      <c r="S62">
        <v>0</v>
      </c>
      <c r="T62">
        <v>0</v>
      </c>
      <c r="U62">
        <v>0</v>
      </c>
      <c r="V62">
        <v>81</v>
      </c>
      <c r="W62">
        <v>0</v>
      </c>
      <c r="X62">
        <v>0</v>
      </c>
      <c r="Y62">
        <v>0</v>
      </c>
      <c r="Z62">
        <v>0</v>
      </c>
      <c r="AA62">
        <v>0</v>
      </c>
      <c r="AB62">
        <v>80.5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x14ac:dyDescent="0.25">
      <c r="A63" t="s">
        <v>65</v>
      </c>
      <c r="B63" t="s">
        <v>744</v>
      </c>
      <c r="C63" t="s">
        <v>32</v>
      </c>
      <c r="D63" t="s">
        <v>39</v>
      </c>
      <c r="E63" t="s">
        <v>31</v>
      </c>
      <c r="F63" t="s">
        <v>32</v>
      </c>
      <c r="G63" s="1">
        <v>575</v>
      </c>
      <c r="H63" s="1">
        <v>368.5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7">
        <v>0.64086956521739136</v>
      </c>
      <c r="P63" s="17">
        <v>1</v>
      </c>
      <c r="Q63" s="17">
        <v>1</v>
      </c>
      <c r="R63" s="17">
        <v>1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 x14ac:dyDescent="0.25">
      <c r="A64" t="s">
        <v>66</v>
      </c>
      <c r="B64" t="s">
        <v>745</v>
      </c>
      <c r="C64" t="s">
        <v>32</v>
      </c>
      <c r="D64" t="s">
        <v>39</v>
      </c>
      <c r="E64" t="s">
        <v>31</v>
      </c>
      <c r="F64" t="s">
        <v>32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7">
        <v>1</v>
      </c>
      <c r="P64" s="17">
        <v>1</v>
      </c>
      <c r="Q64" s="17">
        <v>1</v>
      </c>
      <c r="R64" s="17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 x14ac:dyDescent="0.25">
      <c r="A65" t="s">
        <v>384</v>
      </c>
      <c r="B65" t="s">
        <v>746</v>
      </c>
      <c r="C65" t="s">
        <v>32</v>
      </c>
      <c r="D65" t="s">
        <v>39</v>
      </c>
      <c r="E65" t="s">
        <v>31</v>
      </c>
      <c r="F65" t="s">
        <v>32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7">
        <v>1</v>
      </c>
      <c r="P65" s="17">
        <v>1</v>
      </c>
      <c r="Q65" s="17">
        <v>1</v>
      </c>
      <c r="R65" s="17">
        <v>1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 x14ac:dyDescent="0.25">
      <c r="A66" t="s">
        <v>38</v>
      </c>
      <c r="B66" t="s">
        <v>747</v>
      </c>
      <c r="C66" t="s">
        <v>32</v>
      </c>
      <c r="D66" t="s">
        <v>39</v>
      </c>
      <c r="E66" t="s">
        <v>31</v>
      </c>
      <c r="F66" t="s">
        <v>32</v>
      </c>
      <c r="G66" s="1">
        <v>1956.5</v>
      </c>
      <c r="H66" s="1">
        <v>1863.25</v>
      </c>
      <c r="I66" s="1">
        <v>388.5</v>
      </c>
      <c r="J66" s="1">
        <v>355.5</v>
      </c>
      <c r="K66" s="1">
        <v>1265</v>
      </c>
      <c r="L66" s="1">
        <v>1254</v>
      </c>
      <c r="M66" s="1">
        <v>121</v>
      </c>
      <c r="N66" s="1">
        <v>99</v>
      </c>
      <c r="O66" s="17">
        <v>0.95233835931510347</v>
      </c>
      <c r="P66" s="17">
        <v>0.91505791505791501</v>
      </c>
      <c r="Q66" s="17">
        <v>0.99130434782608701</v>
      </c>
      <c r="R66" s="17">
        <v>0.81818181818181823</v>
      </c>
      <c r="S66">
        <v>205</v>
      </c>
      <c r="T66">
        <v>4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 x14ac:dyDescent="0.25">
      <c r="A67" t="s">
        <v>40</v>
      </c>
      <c r="B67" t="s">
        <v>748</v>
      </c>
      <c r="C67" t="s">
        <v>32</v>
      </c>
      <c r="D67" t="s">
        <v>39</v>
      </c>
      <c r="E67" t="s">
        <v>31</v>
      </c>
      <c r="F67" t="s">
        <v>32</v>
      </c>
      <c r="G67" s="1">
        <v>1788</v>
      </c>
      <c r="H67" s="1">
        <v>1747.7333333333333</v>
      </c>
      <c r="I67" s="1">
        <v>1194.6666666666667</v>
      </c>
      <c r="J67" s="1">
        <v>1051.8333333333333</v>
      </c>
      <c r="K67" s="1">
        <v>1276</v>
      </c>
      <c r="L67" s="1">
        <v>1268</v>
      </c>
      <c r="M67" s="1">
        <v>682</v>
      </c>
      <c r="N67" s="1">
        <v>649</v>
      </c>
      <c r="O67" s="17">
        <v>0.97747949291573455</v>
      </c>
      <c r="P67" s="17">
        <v>0.8804408482142857</v>
      </c>
      <c r="Q67" s="17">
        <v>0.99373040752351094</v>
      </c>
      <c r="R67" s="17">
        <v>0.95161290322580649</v>
      </c>
      <c r="S67">
        <v>0</v>
      </c>
      <c r="T67">
        <v>33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 x14ac:dyDescent="0.25">
      <c r="A68" t="s">
        <v>41</v>
      </c>
      <c r="B68" t="s">
        <v>749</v>
      </c>
      <c r="C68" t="s">
        <v>32</v>
      </c>
      <c r="D68" t="s">
        <v>39</v>
      </c>
      <c r="E68" t="s">
        <v>31</v>
      </c>
      <c r="F68" t="s">
        <v>32</v>
      </c>
      <c r="G68" s="1">
        <v>2495</v>
      </c>
      <c r="H68" s="1">
        <v>2460.5</v>
      </c>
      <c r="I68" s="1">
        <v>1870</v>
      </c>
      <c r="J68" s="1">
        <v>1686</v>
      </c>
      <c r="K68" s="1">
        <v>1925</v>
      </c>
      <c r="L68" s="1">
        <v>1903</v>
      </c>
      <c r="M68" s="1">
        <v>1276</v>
      </c>
      <c r="N68" s="1">
        <v>1160</v>
      </c>
      <c r="O68" s="17">
        <v>0.98617234468937875</v>
      </c>
      <c r="P68" s="17">
        <v>0.90160427807486632</v>
      </c>
      <c r="Q68" s="17">
        <v>0.98857142857142855</v>
      </c>
      <c r="R68" s="17">
        <v>0.90909090909090906</v>
      </c>
      <c r="S68">
        <v>630</v>
      </c>
      <c r="T68">
        <v>15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5">
      <c r="A69" t="s">
        <v>42</v>
      </c>
      <c r="B69" t="s">
        <v>750</v>
      </c>
      <c r="C69" t="s">
        <v>32</v>
      </c>
      <c r="D69" t="s">
        <v>39</v>
      </c>
      <c r="E69" t="s">
        <v>31</v>
      </c>
      <c r="F69" t="s">
        <v>32</v>
      </c>
      <c r="G69" s="1">
        <v>2577.9833333333299</v>
      </c>
      <c r="H69" s="1">
        <v>2486.15</v>
      </c>
      <c r="I69" s="1">
        <v>1613</v>
      </c>
      <c r="J69" s="1">
        <v>1320.6666666666667</v>
      </c>
      <c r="K69" s="1">
        <v>1980</v>
      </c>
      <c r="L69" s="1">
        <v>1968.5</v>
      </c>
      <c r="M69" s="1">
        <v>1032</v>
      </c>
      <c r="N69" s="1">
        <v>855.5</v>
      </c>
      <c r="O69" s="17">
        <v>0.96437784056012898</v>
      </c>
      <c r="P69" s="17">
        <v>0.81876420748088452</v>
      </c>
      <c r="Q69" s="17">
        <v>0.99419191919191918</v>
      </c>
      <c r="R69" s="17">
        <v>0.82897286821705429</v>
      </c>
      <c r="S69">
        <v>468</v>
      </c>
      <c r="T69">
        <v>34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5">
      <c r="A70" t="s">
        <v>43</v>
      </c>
      <c r="B70" t="s">
        <v>751</v>
      </c>
      <c r="C70" t="s">
        <v>32</v>
      </c>
      <c r="D70" t="s">
        <v>39</v>
      </c>
      <c r="E70" t="s">
        <v>31</v>
      </c>
      <c r="F70" t="s">
        <v>32</v>
      </c>
      <c r="G70" s="1">
        <v>2139</v>
      </c>
      <c r="H70" s="1">
        <v>2032.1666666666667</v>
      </c>
      <c r="I70" s="1">
        <v>1294.5</v>
      </c>
      <c r="J70" s="1">
        <v>1220.75</v>
      </c>
      <c r="K70" s="1">
        <v>1276</v>
      </c>
      <c r="L70" s="1">
        <v>1267.5</v>
      </c>
      <c r="M70" s="1">
        <v>855.5</v>
      </c>
      <c r="N70" s="1">
        <v>831.33333333333337</v>
      </c>
      <c r="O70" s="17">
        <v>0.95005454262116251</v>
      </c>
      <c r="P70" s="17">
        <v>0.94302819621475475</v>
      </c>
      <c r="Q70" s="17">
        <v>0.99333855799373039</v>
      </c>
      <c r="R70" s="17">
        <v>0.97175141242937857</v>
      </c>
      <c r="S70">
        <v>930</v>
      </c>
      <c r="T70">
        <v>2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5">
      <c r="A71" t="s">
        <v>44</v>
      </c>
      <c r="B71" t="s">
        <v>752</v>
      </c>
      <c r="C71" t="s">
        <v>32</v>
      </c>
      <c r="D71" t="s">
        <v>39</v>
      </c>
      <c r="E71" t="s">
        <v>31</v>
      </c>
      <c r="F71" t="s">
        <v>32</v>
      </c>
      <c r="G71" s="1">
        <v>1453.5</v>
      </c>
      <c r="H71" s="1">
        <v>1403.25</v>
      </c>
      <c r="I71" s="1">
        <v>443</v>
      </c>
      <c r="J71" s="1">
        <v>105</v>
      </c>
      <c r="K71" s="1">
        <v>0</v>
      </c>
      <c r="L71" s="1">
        <v>0</v>
      </c>
      <c r="M71" s="1">
        <v>0</v>
      </c>
      <c r="N71" s="1">
        <v>0</v>
      </c>
      <c r="O71" s="17">
        <v>0.96542827657378738</v>
      </c>
      <c r="P71" s="17">
        <v>0.23702031602708803</v>
      </c>
      <c r="Q71" s="17">
        <v>1</v>
      </c>
      <c r="R71" s="17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5">
      <c r="A72" t="s">
        <v>544</v>
      </c>
      <c r="B72" t="s">
        <v>544</v>
      </c>
      <c r="C72" t="s">
        <v>32</v>
      </c>
      <c r="D72" t="s">
        <v>39</v>
      </c>
      <c r="E72" t="s">
        <v>31</v>
      </c>
      <c r="F72" t="s">
        <v>32</v>
      </c>
      <c r="G72" s="1">
        <v>652.5</v>
      </c>
      <c r="H72" s="1">
        <v>493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7">
        <v>0.75555555555555554</v>
      </c>
      <c r="P72" s="17">
        <v>1</v>
      </c>
      <c r="Q72" s="17">
        <v>1</v>
      </c>
      <c r="R72" s="17">
        <v>1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5">
      <c r="A73" t="s">
        <v>72</v>
      </c>
      <c r="B73" t="s">
        <v>753</v>
      </c>
      <c r="C73" t="s">
        <v>32</v>
      </c>
      <c r="D73" t="s">
        <v>39</v>
      </c>
      <c r="E73" t="s">
        <v>31</v>
      </c>
      <c r="F73" t="s">
        <v>32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7">
        <v>1</v>
      </c>
      <c r="P73" s="17">
        <v>1</v>
      </c>
      <c r="Q73" s="17">
        <v>1</v>
      </c>
      <c r="R73" s="17">
        <v>1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5">
      <c r="A74" t="s">
        <v>628</v>
      </c>
      <c r="B74" t="s">
        <v>754</v>
      </c>
      <c r="C74" t="s">
        <v>32</v>
      </c>
      <c r="D74" t="s">
        <v>39</v>
      </c>
      <c r="E74" t="s">
        <v>31</v>
      </c>
      <c r="F74" t="s">
        <v>32</v>
      </c>
      <c r="G74" s="1">
        <v>435</v>
      </c>
      <c r="H74" s="1">
        <v>246.25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7">
        <v>0.56609195402298851</v>
      </c>
      <c r="P74" s="17">
        <v>1</v>
      </c>
      <c r="Q74" s="17">
        <v>1</v>
      </c>
      <c r="R74" s="17">
        <v>1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5">
      <c r="A75" t="s">
        <v>74</v>
      </c>
      <c r="B75" t="s">
        <v>755</v>
      </c>
      <c r="C75" t="s">
        <v>32</v>
      </c>
      <c r="D75" t="s">
        <v>39</v>
      </c>
      <c r="E75" t="s">
        <v>31</v>
      </c>
      <c r="F75" t="s">
        <v>32</v>
      </c>
      <c r="G75" s="1">
        <v>655.75</v>
      </c>
      <c r="H75" s="1">
        <v>612.45000000000005</v>
      </c>
      <c r="I75" s="1">
        <v>232</v>
      </c>
      <c r="J75" s="1">
        <v>187.5</v>
      </c>
      <c r="K75" s="1">
        <v>0</v>
      </c>
      <c r="L75" s="1">
        <v>0</v>
      </c>
      <c r="M75" s="1">
        <v>0</v>
      </c>
      <c r="N75" s="1">
        <v>0</v>
      </c>
      <c r="O75" s="17">
        <v>0.93396873808616088</v>
      </c>
      <c r="P75" s="17">
        <v>0.80818965517241381</v>
      </c>
      <c r="Q75" s="17">
        <v>1</v>
      </c>
      <c r="R75" s="17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5">
      <c r="A76" t="s">
        <v>75</v>
      </c>
      <c r="B76" t="s">
        <v>756</v>
      </c>
      <c r="C76" t="s">
        <v>32</v>
      </c>
      <c r="D76" t="s">
        <v>39</v>
      </c>
      <c r="E76" t="s">
        <v>31</v>
      </c>
      <c r="F76" t="s">
        <v>32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7">
        <v>1</v>
      </c>
      <c r="P76" s="17">
        <v>1</v>
      </c>
      <c r="Q76" s="17">
        <v>1</v>
      </c>
      <c r="R76" s="17">
        <v>1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5">
      <c r="A77" t="s">
        <v>111</v>
      </c>
      <c r="B77" t="s">
        <v>757</v>
      </c>
      <c r="C77" t="s">
        <v>32</v>
      </c>
      <c r="D77" t="s">
        <v>39</v>
      </c>
      <c r="E77" t="s">
        <v>31</v>
      </c>
      <c r="F77" t="s">
        <v>32</v>
      </c>
      <c r="G77" s="1">
        <v>755.75</v>
      </c>
      <c r="H77" s="1">
        <v>631.5</v>
      </c>
      <c r="I77" s="1">
        <v>0</v>
      </c>
      <c r="J77" s="1">
        <v>0</v>
      </c>
      <c r="K77" s="1">
        <v>628.33333333333303</v>
      </c>
      <c r="L77" s="1">
        <v>617.5</v>
      </c>
      <c r="M77" s="1">
        <v>0</v>
      </c>
      <c r="N77" s="1">
        <v>0</v>
      </c>
      <c r="O77" s="17">
        <v>0.83559378101223947</v>
      </c>
      <c r="P77" s="17">
        <v>1</v>
      </c>
      <c r="Q77" s="17">
        <v>0.98275862068965569</v>
      </c>
      <c r="R77" s="17">
        <v>1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5">
      <c r="A78" t="s">
        <v>70</v>
      </c>
      <c r="B78" t="s">
        <v>758</v>
      </c>
      <c r="C78" t="s">
        <v>32</v>
      </c>
      <c r="D78" t="s">
        <v>39</v>
      </c>
      <c r="E78" t="s">
        <v>31</v>
      </c>
      <c r="F78" t="s">
        <v>32</v>
      </c>
      <c r="G78" s="1">
        <v>921.5</v>
      </c>
      <c r="H78" s="1">
        <v>590.76666666666665</v>
      </c>
      <c r="I78" s="1">
        <v>198.833333333333</v>
      </c>
      <c r="J78" s="1">
        <v>123.83333333333333</v>
      </c>
      <c r="K78" s="1">
        <v>0</v>
      </c>
      <c r="L78" s="1">
        <v>0</v>
      </c>
      <c r="M78" s="1">
        <v>0</v>
      </c>
      <c r="N78" s="1">
        <v>0</v>
      </c>
      <c r="O78" s="17">
        <v>0.64109242177608972</v>
      </c>
      <c r="P78" s="17">
        <v>0.62279966471081416</v>
      </c>
      <c r="Q78" s="17">
        <v>1</v>
      </c>
      <c r="R78" s="17">
        <v>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5">
      <c r="A79" t="s">
        <v>579</v>
      </c>
      <c r="B79" t="s">
        <v>759</v>
      </c>
      <c r="C79" t="s">
        <v>32</v>
      </c>
      <c r="D79" t="s">
        <v>39</v>
      </c>
      <c r="E79" t="s">
        <v>31</v>
      </c>
      <c r="F79" t="s">
        <v>32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7">
        <v>1</v>
      </c>
      <c r="P79" s="17">
        <v>1</v>
      </c>
      <c r="Q79" s="17">
        <v>1</v>
      </c>
      <c r="R79" s="17">
        <v>1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5">
      <c r="A80" t="s">
        <v>580</v>
      </c>
      <c r="B80" t="s">
        <v>760</v>
      </c>
      <c r="C80" t="s">
        <v>32</v>
      </c>
      <c r="D80" t="s">
        <v>71</v>
      </c>
      <c r="E80" t="s">
        <v>31</v>
      </c>
      <c r="F80" t="s">
        <v>32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7">
        <v>1</v>
      </c>
      <c r="P80" s="17">
        <v>1</v>
      </c>
      <c r="Q80" s="17">
        <v>1</v>
      </c>
      <c r="R80" s="17">
        <v>1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5">
      <c r="A81" t="s">
        <v>56</v>
      </c>
      <c r="B81" t="s">
        <v>761</v>
      </c>
      <c r="C81" t="s">
        <v>32</v>
      </c>
      <c r="D81" t="s">
        <v>39</v>
      </c>
      <c r="E81" t="s">
        <v>31</v>
      </c>
      <c r="F81" t="s">
        <v>32</v>
      </c>
      <c r="G81" s="1">
        <v>1975</v>
      </c>
      <c r="H81" s="1">
        <v>1760.75</v>
      </c>
      <c r="I81" s="1">
        <v>495</v>
      </c>
      <c r="J81" s="1">
        <v>473</v>
      </c>
      <c r="K81" s="1">
        <v>0</v>
      </c>
      <c r="L81" s="1">
        <v>0</v>
      </c>
      <c r="M81" s="1">
        <v>0</v>
      </c>
      <c r="N81" s="1">
        <v>0</v>
      </c>
      <c r="O81" s="17">
        <v>0.89151898734177215</v>
      </c>
      <c r="P81" s="17">
        <v>0.9555555555555556</v>
      </c>
      <c r="Q81" s="17">
        <v>1</v>
      </c>
      <c r="R81" s="17">
        <v>1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5">
      <c r="A82" t="s">
        <v>662</v>
      </c>
      <c r="B82" t="s">
        <v>762</v>
      </c>
      <c r="C82" t="s">
        <v>32</v>
      </c>
      <c r="D82" t="s">
        <v>34</v>
      </c>
      <c r="E82" t="s">
        <v>31</v>
      </c>
      <c r="F82" t="s">
        <v>32</v>
      </c>
      <c r="G82" s="1">
        <v>157.5</v>
      </c>
      <c r="H82" s="1">
        <v>125</v>
      </c>
      <c r="I82" s="1">
        <v>285</v>
      </c>
      <c r="J82" s="1">
        <v>251</v>
      </c>
      <c r="K82" s="1">
        <v>0</v>
      </c>
      <c r="L82" s="1">
        <v>0</v>
      </c>
      <c r="M82" s="1">
        <v>0</v>
      </c>
      <c r="N82" s="1">
        <v>0</v>
      </c>
      <c r="O82" s="17">
        <v>0.79365079365079361</v>
      </c>
      <c r="P82" s="17">
        <v>0.88070175438596487</v>
      </c>
      <c r="Q82" s="17">
        <v>1</v>
      </c>
      <c r="R82" s="17">
        <v>1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5">
      <c r="A83" t="s">
        <v>651</v>
      </c>
      <c r="B83" t="s">
        <v>763</v>
      </c>
      <c r="C83" t="s">
        <v>32</v>
      </c>
      <c r="D83" t="s">
        <v>77</v>
      </c>
      <c r="E83" t="s">
        <v>31</v>
      </c>
      <c r="F83" t="s">
        <v>32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7">
        <v>1</v>
      </c>
      <c r="P83" s="17">
        <v>1</v>
      </c>
      <c r="Q83" s="17">
        <v>1</v>
      </c>
      <c r="R83" s="17">
        <v>1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5">
      <c r="A84" t="s">
        <v>652</v>
      </c>
      <c r="B84" t="s">
        <v>764</v>
      </c>
      <c r="C84" t="s">
        <v>32</v>
      </c>
      <c r="D84" t="s">
        <v>77</v>
      </c>
      <c r="E84" t="s">
        <v>31</v>
      </c>
      <c r="F84" t="s">
        <v>32</v>
      </c>
      <c r="G84" s="1">
        <v>315</v>
      </c>
      <c r="H84" s="1">
        <v>258.5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7">
        <v>0.82063492063492061</v>
      </c>
      <c r="P84" s="17">
        <v>1</v>
      </c>
      <c r="Q84" s="17">
        <v>1</v>
      </c>
      <c r="R84" s="17">
        <v>1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5">
      <c r="A85" t="s">
        <v>653</v>
      </c>
      <c r="B85" t="s">
        <v>765</v>
      </c>
      <c r="C85" t="s">
        <v>32</v>
      </c>
      <c r="D85" t="s">
        <v>77</v>
      </c>
      <c r="E85" t="s">
        <v>31</v>
      </c>
      <c r="F85" t="s">
        <v>32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7">
        <v>1</v>
      </c>
      <c r="P85" s="17">
        <v>1</v>
      </c>
      <c r="Q85" s="17">
        <v>1</v>
      </c>
      <c r="R85" s="17">
        <v>1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5">
      <c r="A86" t="s">
        <v>665</v>
      </c>
      <c r="B86" t="s">
        <v>766</v>
      </c>
      <c r="C86" t="s">
        <v>32</v>
      </c>
      <c r="D86" t="s">
        <v>77</v>
      </c>
      <c r="E86" t="s">
        <v>31</v>
      </c>
      <c r="F86" t="s">
        <v>32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7">
        <v>1</v>
      </c>
      <c r="P86" s="17">
        <v>1</v>
      </c>
      <c r="Q86" s="17">
        <v>1</v>
      </c>
      <c r="R86" s="17">
        <v>1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5">
      <c r="A87" t="s">
        <v>92</v>
      </c>
      <c r="B87" t="s">
        <v>92</v>
      </c>
      <c r="C87" t="s">
        <v>32</v>
      </c>
      <c r="D87" t="s">
        <v>77</v>
      </c>
      <c r="E87" t="s">
        <v>31</v>
      </c>
      <c r="F87" t="s">
        <v>32</v>
      </c>
      <c r="G87" s="1">
        <v>2145</v>
      </c>
      <c r="H87" s="1">
        <v>1665.6666666666667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7">
        <v>0.77653457653457658</v>
      </c>
      <c r="P87" s="17">
        <v>1</v>
      </c>
      <c r="Q87" s="17">
        <v>1</v>
      </c>
      <c r="R87" s="17">
        <v>1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5">
      <c r="A88" t="s">
        <v>630</v>
      </c>
      <c r="B88" t="s">
        <v>767</v>
      </c>
      <c r="C88" t="s">
        <v>32</v>
      </c>
      <c r="D88" t="s">
        <v>77</v>
      </c>
      <c r="E88" t="s">
        <v>31</v>
      </c>
      <c r="F88" t="s">
        <v>32</v>
      </c>
      <c r="G88" s="1">
        <v>463.5</v>
      </c>
      <c r="H88" s="1">
        <v>381.25</v>
      </c>
      <c r="I88" s="1">
        <v>157.5</v>
      </c>
      <c r="J88" s="1">
        <v>142.5</v>
      </c>
      <c r="K88" s="1">
        <v>0</v>
      </c>
      <c r="L88" s="1">
        <v>0</v>
      </c>
      <c r="M88" s="1">
        <v>0</v>
      </c>
      <c r="N88" s="1">
        <v>0</v>
      </c>
      <c r="O88" s="17">
        <v>0.8225458468176915</v>
      </c>
      <c r="P88" s="17">
        <v>0.90476190476190477</v>
      </c>
      <c r="Q88" s="17">
        <v>1</v>
      </c>
      <c r="R88" s="17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5">
      <c r="A89" t="s">
        <v>646</v>
      </c>
      <c r="B89" t="s">
        <v>768</v>
      </c>
      <c r="C89" t="s">
        <v>32</v>
      </c>
      <c r="D89" t="s">
        <v>77</v>
      </c>
      <c r="E89" t="s">
        <v>31</v>
      </c>
      <c r="F89" t="s">
        <v>32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7">
        <v>1</v>
      </c>
      <c r="P89" s="17">
        <v>1</v>
      </c>
      <c r="Q89" s="17">
        <v>1</v>
      </c>
      <c r="R89" s="17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5">
      <c r="A90" t="s">
        <v>538</v>
      </c>
      <c r="B90" t="s">
        <v>769</v>
      </c>
      <c r="C90" t="s">
        <v>32</v>
      </c>
      <c r="D90" t="s">
        <v>77</v>
      </c>
      <c r="E90" t="s">
        <v>31</v>
      </c>
      <c r="F90" t="s">
        <v>32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7">
        <v>1</v>
      </c>
      <c r="P90" s="17">
        <v>1</v>
      </c>
      <c r="Q90" s="17">
        <v>1</v>
      </c>
      <c r="R90" s="17">
        <v>1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5">
      <c r="A91" t="s">
        <v>581</v>
      </c>
      <c r="B91" t="s">
        <v>770</v>
      </c>
      <c r="C91" t="s">
        <v>32</v>
      </c>
      <c r="D91" t="s">
        <v>77</v>
      </c>
      <c r="E91" t="s">
        <v>31</v>
      </c>
      <c r="F91" t="s">
        <v>32</v>
      </c>
      <c r="G91" s="1">
        <v>820</v>
      </c>
      <c r="H91" s="1">
        <v>275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7">
        <v>0.33536585365853661</v>
      </c>
      <c r="P91" s="17">
        <v>1</v>
      </c>
      <c r="Q91" s="17">
        <v>1</v>
      </c>
      <c r="R91" s="17">
        <v>1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5">
      <c r="A92" t="s">
        <v>550</v>
      </c>
      <c r="B92" t="s">
        <v>771</v>
      </c>
      <c r="C92" t="s">
        <v>32</v>
      </c>
      <c r="D92" t="s">
        <v>77</v>
      </c>
      <c r="E92" t="s">
        <v>31</v>
      </c>
      <c r="F92" t="s">
        <v>32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7">
        <v>1</v>
      </c>
      <c r="P92" s="17">
        <v>1</v>
      </c>
      <c r="Q92" s="17">
        <v>1</v>
      </c>
      <c r="R92" s="17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</row>
    <row r="93" spans="1:36" x14ac:dyDescent="0.25">
      <c r="A93" t="s">
        <v>582</v>
      </c>
      <c r="B93" t="s">
        <v>772</v>
      </c>
      <c r="C93" t="s">
        <v>32</v>
      </c>
      <c r="D93" t="s">
        <v>39</v>
      </c>
      <c r="E93" t="s">
        <v>31</v>
      </c>
      <c r="F93" t="s">
        <v>32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7">
        <v>1</v>
      </c>
      <c r="P93" s="17">
        <v>1</v>
      </c>
      <c r="Q93" s="17">
        <v>1</v>
      </c>
      <c r="R93" s="17">
        <v>1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</row>
    <row r="94" spans="1:36" x14ac:dyDescent="0.25">
      <c r="A94" t="s">
        <v>672</v>
      </c>
      <c r="B94" t="s">
        <v>773</v>
      </c>
      <c r="C94" t="s">
        <v>32</v>
      </c>
      <c r="D94" t="s">
        <v>34</v>
      </c>
      <c r="E94" t="s">
        <v>31</v>
      </c>
      <c r="F94" t="s">
        <v>32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7">
        <v>1</v>
      </c>
      <c r="P94" s="17">
        <v>1</v>
      </c>
      <c r="Q94" s="17">
        <v>1</v>
      </c>
      <c r="R94" s="17">
        <v>1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</row>
    <row r="95" spans="1:36" x14ac:dyDescent="0.25">
      <c r="A95" t="s">
        <v>673</v>
      </c>
      <c r="B95" t="s">
        <v>774</v>
      </c>
      <c r="C95" t="s">
        <v>32</v>
      </c>
      <c r="D95" t="s">
        <v>34</v>
      </c>
      <c r="E95" t="s">
        <v>31</v>
      </c>
      <c r="F95" t="s">
        <v>32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7">
        <v>1</v>
      </c>
      <c r="P95" s="17">
        <v>1</v>
      </c>
      <c r="Q95" s="17">
        <v>1</v>
      </c>
      <c r="R95" s="17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</row>
    <row r="96" spans="1:36" x14ac:dyDescent="0.25">
      <c r="A96" t="s">
        <v>674</v>
      </c>
      <c r="B96" t="s">
        <v>775</v>
      </c>
      <c r="C96" t="s">
        <v>32</v>
      </c>
      <c r="D96" t="s">
        <v>34</v>
      </c>
      <c r="E96" t="s">
        <v>31</v>
      </c>
      <c r="F96" t="s">
        <v>32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7">
        <v>1</v>
      </c>
      <c r="P96" s="17">
        <v>1</v>
      </c>
      <c r="Q96" s="17">
        <v>1</v>
      </c>
      <c r="R96" s="17">
        <v>1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</row>
    <row r="97" spans="1:36" x14ac:dyDescent="0.25">
      <c r="A97" t="s">
        <v>107</v>
      </c>
      <c r="B97" t="s">
        <v>776</v>
      </c>
      <c r="C97" t="s">
        <v>32</v>
      </c>
      <c r="D97" t="s">
        <v>34</v>
      </c>
      <c r="E97" t="s">
        <v>31</v>
      </c>
      <c r="F97" t="s">
        <v>32</v>
      </c>
      <c r="G97" s="1">
        <v>1243.75</v>
      </c>
      <c r="H97" s="1">
        <v>838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7">
        <v>0.6737688442211055</v>
      </c>
      <c r="P97" s="17">
        <v>1</v>
      </c>
      <c r="Q97" s="17">
        <v>1</v>
      </c>
      <c r="R97" s="17">
        <v>1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</row>
    <row r="98" spans="1:36" x14ac:dyDescent="0.25">
      <c r="A98" t="s">
        <v>621</v>
      </c>
      <c r="B98" t="s">
        <v>777</v>
      </c>
      <c r="C98" t="s">
        <v>32</v>
      </c>
      <c r="D98" t="s">
        <v>34</v>
      </c>
      <c r="E98" t="s">
        <v>31</v>
      </c>
      <c r="F98" t="s">
        <v>32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7">
        <v>1</v>
      </c>
      <c r="P98" s="17">
        <v>1</v>
      </c>
      <c r="Q98" s="17">
        <v>1</v>
      </c>
      <c r="R98" s="17">
        <v>1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</row>
    <row r="99" spans="1:36" x14ac:dyDescent="0.25">
      <c r="A99" t="s">
        <v>117</v>
      </c>
      <c r="B99" t="s">
        <v>778</v>
      </c>
      <c r="C99" t="s">
        <v>32</v>
      </c>
      <c r="D99" t="s">
        <v>34</v>
      </c>
      <c r="E99" t="s">
        <v>31</v>
      </c>
      <c r="F99" t="s">
        <v>32</v>
      </c>
      <c r="G99" s="1">
        <v>697.5</v>
      </c>
      <c r="H99" s="1">
        <v>232</v>
      </c>
      <c r="I99" s="1">
        <v>0</v>
      </c>
      <c r="J99" s="1">
        <v>29</v>
      </c>
      <c r="K99" s="1">
        <v>0</v>
      </c>
      <c r="L99" s="1">
        <v>0</v>
      </c>
      <c r="M99" s="1">
        <v>0</v>
      </c>
      <c r="N99" s="1">
        <v>0</v>
      </c>
      <c r="O99" s="17">
        <v>0.33261648745519712</v>
      </c>
      <c r="P99" s="17">
        <v>1</v>
      </c>
      <c r="Q99" s="17">
        <v>1</v>
      </c>
      <c r="R99" s="17">
        <v>1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</row>
    <row r="100" spans="1:36" x14ac:dyDescent="0.25">
      <c r="A100" t="s">
        <v>116</v>
      </c>
      <c r="B100" t="s">
        <v>779</v>
      </c>
      <c r="C100" t="s">
        <v>32</v>
      </c>
      <c r="D100" t="s">
        <v>34</v>
      </c>
      <c r="E100" t="s">
        <v>31</v>
      </c>
      <c r="F100" t="s">
        <v>32</v>
      </c>
      <c r="G100" s="1">
        <v>1697.5</v>
      </c>
      <c r="H100" s="1">
        <v>977.5</v>
      </c>
      <c r="I100" s="1">
        <v>136.5</v>
      </c>
      <c r="J100" s="1">
        <v>105</v>
      </c>
      <c r="K100" s="1">
        <v>0</v>
      </c>
      <c r="L100" s="1">
        <v>0</v>
      </c>
      <c r="M100" s="1">
        <v>0</v>
      </c>
      <c r="N100" s="1">
        <v>0</v>
      </c>
      <c r="O100" s="17">
        <v>0.57584683357879229</v>
      </c>
      <c r="P100" s="17">
        <v>0.76923076923076927</v>
      </c>
      <c r="Q100" s="17">
        <v>1</v>
      </c>
      <c r="R100" s="17">
        <v>1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</row>
    <row r="101" spans="1:36" x14ac:dyDescent="0.25">
      <c r="A101" t="s">
        <v>123</v>
      </c>
      <c r="B101" t="s">
        <v>780</v>
      </c>
      <c r="C101" t="s">
        <v>32</v>
      </c>
      <c r="D101" t="s">
        <v>71</v>
      </c>
      <c r="E101" t="s">
        <v>31</v>
      </c>
      <c r="F101" t="s">
        <v>32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7">
        <v>1</v>
      </c>
      <c r="P101" s="17">
        <v>1</v>
      </c>
      <c r="Q101" s="17">
        <v>1</v>
      </c>
      <c r="R101" s="17">
        <v>1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</row>
    <row r="102" spans="1:36" s="12" customFormat="1" x14ac:dyDescent="0.25">
      <c r="A102" t="s">
        <v>102</v>
      </c>
      <c r="B102" t="s">
        <v>781</v>
      </c>
      <c r="C102" t="s">
        <v>32</v>
      </c>
      <c r="D102" t="s">
        <v>34</v>
      </c>
      <c r="E102" t="s">
        <v>31</v>
      </c>
      <c r="F102" t="s">
        <v>32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7">
        <v>1</v>
      </c>
      <c r="P102" s="17">
        <v>1</v>
      </c>
      <c r="Q102" s="17">
        <v>1</v>
      </c>
      <c r="R102" s="17">
        <v>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</row>
    <row r="103" spans="1:36" x14ac:dyDescent="0.25">
      <c r="A103" t="s">
        <v>610</v>
      </c>
      <c r="B103" t="s">
        <v>610</v>
      </c>
      <c r="C103" t="s">
        <v>32</v>
      </c>
      <c r="D103" t="s">
        <v>77</v>
      </c>
      <c r="E103" t="s">
        <v>31</v>
      </c>
      <c r="F103" t="s">
        <v>32</v>
      </c>
      <c r="G103" s="1">
        <v>348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7">
        <v>0</v>
      </c>
      <c r="P103" s="17">
        <v>1</v>
      </c>
      <c r="Q103" s="17">
        <v>1</v>
      </c>
      <c r="R103" s="17">
        <v>1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</row>
    <row r="104" spans="1:36" x14ac:dyDescent="0.25">
      <c r="A104" t="s">
        <v>132</v>
      </c>
      <c r="B104" t="s">
        <v>782</v>
      </c>
      <c r="C104" t="s">
        <v>32</v>
      </c>
      <c r="D104" t="s">
        <v>34</v>
      </c>
      <c r="E104" t="s">
        <v>31</v>
      </c>
      <c r="F104" t="s">
        <v>32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7">
        <v>1</v>
      </c>
      <c r="P104" s="17">
        <v>1</v>
      </c>
      <c r="Q104" s="17">
        <v>1</v>
      </c>
      <c r="R104" s="17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</row>
    <row r="105" spans="1:36" x14ac:dyDescent="0.25">
      <c r="A105" t="s">
        <v>611</v>
      </c>
      <c r="B105" t="s">
        <v>783</v>
      </c>
      <c r="C105" t="s">
        <v>32</v>
      </c>
      <c r="D105" t="s">
        <v>77</v>
      </c>
      <c r="E105" t="s">
        <v>31</v>
      </c>
      <c r="F105" t="s">
        <v>32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7">
        <v>1</v>
      </c>
      <c r="P105" s="17">
        <v>1</v>
      </c>
      <c r="Q105" s="17">
        <v>1</v>
      </c>
      <c r="R105" s="17">
        <v>1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</row>
    <row r="106" spans="1:36" x14ac:dyDescent="0.25">
      <c r="A106" t="s">
        <v>611</v>
      </c>
      <c r="B106" t="s">
        <v>784</v>
      </c>
      <c r="C106" t="s">
        <v>32</v>
      </c>
      <c r="D106" t="s">
        <v>77</v>
      </c>
      <c r="E106" t="s">
        <v>31</v>
      </c>
      <c r="F106" t="s">
        <v>32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7">
        <v>1</v>
      </c>
      <c r="P106" s="17">
        <v>1</v>
      </c>
      <c r="Q106" s="17">
        <v>1</v>
      </c>
      <c r="R106" s="17">
        <v>1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</row>
    <row r="107" spans="1:36" x14ac:dyDescent="0.25">
      <c r="A107" t="s">
        <v>675</v>
      </c>
      <c r="B107" t="s">
        <v>785</v>
      </c>
      <c r="C107" t="s">
        <v>32</v>
      </c>
      <c r="D107" t="s">
        <v>71</v>
      </c>
      <c r="E107" t="s">
        <v>31</v>
      </c>
      <c r="F107" t="s">
        <v>32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7">
        <v>1</v>
      </c>
      <c r="P107" s="17">
        <v>1</v>
      </c>
      <c r="Q107" s="17">
        <v>1</v>
      </c>
      <c r="R107" s="17">
        <v>1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</row>
    <row r="108" spans="1:36" x14ac:dyDescent="0.25">
      <c r="A108" t="s">
        <v>676</v>
      </c>
      <c r="B108" t="s">
        <v>786</v>
      </c>
      <c r="C108" t="s">
        <v>32</v>
      </c>
      <c r="D108" t="s">
        <v>71</v>
      </c>
      <c r="E108" t="s">
        <v>31</v>
      </c>
      <c r="F108" t="s">
        <v>32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7">
        <v>1</v>
      </c>
      <c r="P108" s="17">
        <v>1</v>
      </c>
      <c r="Q108" s="17">
        <v>1</v>
      </c>
      <c r="R108" s="17">
        <v>1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</row>
    <row r="109" spans="1:36" x14ac:dyDescent="0.25">
      <c r="A109" t="s">
        <v>654</v>
      </c>
      <c r="B109" t="s">
        <v>787</v>
      </c>
      <c r="C109" t="s">
        <v>32</v>
      </c>
      <c r="D109" t="s">
        <v>77</v>
      </c>
      <c r="E109" t="s">
        <v>31</v>
      </c>
      <c r="F109" t="s">
        <v>32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7">
        <v>1</v>
      </c>
      <c r="P109" s="17">
        <v>1</v>
      </c>
      <c r="Q109" s="17">
        <v>1</v>
      </c>
      <c r="R109" s="17">
        <v>1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</row>
    <row r="110" spans="1:36" x14ac:dyDescent="0.25">
      <c r="A110" t="s">
        <v>122</v>
      </c>
      <c r="B110" t="s">
        <v>788</v>
      </c>
      <c r="C110" t="s">
        <v>32</v>
      </c>
      <c r="D110" t="s">
        <v>77</v>
      </c>
      <c r="E110" t="s">
        <v>31</v>
      </c>
      <c r="F110" t="s">
        <v>32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7">
        <v>1</v>
      </c>
      <c r="P110" s="17">
        <v>1</v>
      </c>
      <c r="Q110" s="17">
        <v>1</v>
      </c>
      <c r="R110" s="17">
        <v>1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</row>
    <row r="111" spans="1:36" x14ac:dyDescent="0.25">
      <c r="A111" t="s">
        <v>124</v>
      </c>
      <c r="B111" t="s">
        <v>789</v>
      </c>
      <c r="C111" t="s">
        <v>32</v>
      </c>
      <c r="D111" t="s">
        <v>71</v>
      </c>
      <c r="E111" t="s">
        <v>31</v>
      </c>
      <c r="F111" t="s">
        <v>32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7">
        <v>1</v>
      </c>
      <c r="P111" s="17">
        <v>1</v>
      </c>
      <c r="Q111" s="17">
        <v>1</v>
      </c>
      <c r="R111" s="17">
        <v>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</row>
    <row r="112" spans="1:36" x14ac:dyDescent="0.25">
      <c r="A112" t="s">
        <v>125</v>
      </c>
      <c r="B112" t="s">
        <v>790</v>
      </c>
      <c r="C112" t="s">
        <v>32</v>
      </c>
      <c r="D112" t="s">
        <v>71</v>
      </c>
      <c r="E112" t="s">
        <v>31</v>
      </c>
      <c r="F112" t="s">
        <v>32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7">
        <v>1</v>
      </c>
      <c r="P112" s="17">
        <v>1</v>
      </c>
      <c r="Q112" s="17">
        <v>1</v>
      </c>
      <c r="R112" s="17">
        <v>1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</row>
    <row r="113" spans="1:36" x14ac:dyDescent="0.25">
      <c r="A113" t="s">
        <v>126</v>
      </c>
      <c r="B113" t="s">
        <v>791</v>
      </c>
      <c r="C113" t="s">
        <v>32</v>
      </c>
      <c r="D113" t="s">
        <v>71</v>
      </c>
      <c r="E113" t="s">
        <v>31</v>
      </c>
      <c r="F113" t="s">
        <v>32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7">
        <v>1</v>
      </c>
      <c r="P113" s="17">
        <v>1</v>
      </c>
      <c r="Q113" s="17">
        <v>1</v>
      </c>
      <c r="R113" s="17">
        <v>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</row>
    <row r="114" spans="1:36" x14ac:dyDescent="0.25">
      <c r="A114" t="s">
        <v>127</v>
      </c>
      <c r="B114" t="s">
        <v>792</v>
      </c>
      <c r="C114" t="s">
        <v>32</v>
      </c>
      <c r="D114" t="s">
        <v>77</v>
      </c>
      <c r="E114" t="s">
        <v>31</v>
      </c>
      <c r="F114" t="s">
        <v>32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7">
        <v>1</v>
      </c>
      <c r="P114" s="17">
        <v>1</v>
      </c>
      <c r="Q114" s="17">
        <v>1</v>
      </c>
      <c r="R114" s="17">
        <v>1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</row>
    <row r="115" spans="1:36" x14ac:dyDescent="0.25">
      <c r="A115" t="s">
        <v>103</v>
      </c>
      <c r="B115" t="s">
        <v>103</v>
      </c>
      <c r="C115" t="s">
        <v>32</v>
      </c>
      <c r="D115" t="s">
        <v>77</v>
      </c>
      <c r="E115" t="s">
        <v>31</v>
      </c>
      <c r="F115" t="s">
        <v>32</v>
      </c>
      <c r="G115" s="1">
        <v>43.5</v>
      </c>
      <c r="H115" s="1">
        <v>43.5</v>
      </c>
      <c r="I115" s="1">
        <v>106.5</v>
      </c>
      <c r="J115" s="1">
        <v>100</v>
      </c>
      <c r="K115" s="1">
        <v>0</v>
      </c>
      <c r="L115" s="1">
        <v>0</v>
      </c>
      <c r="M115" s="1">
        <v>0</v>
      </c>
      <c r="N115" s="1">
        <v>0</v>
      </c>
      <c r="O115" s="17">
        <v>1</v>
      </c>
      <c r="P115" s="17">
        <v>0.93896713615023475</v>
      </c>
      <c r="Q115" s="17">
        <v>1</v>
      </c>
      <c r="R115" s="17">
        <v>1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</row>
    <row r="116" spans="1:36" x14ac:dyDescent="0.25">
      <c r="A116" t="s">
        <v>104</v>
      </c>
      <c r="B116" t="s">
        <v>793</v>
      </c>
      <c r="C116" t="s">
        <v>32</v>
      </c>
      <c r="D116" t="s">
        <v>77</v>
      </c>
      <c r="E116" t="s">
        <v>31</v>
      </c>
      <c r="F116" t="s">
        <v>32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7">
        <v>1</v>
      </c>
      <c r="P116" s="17">
        <v>1</v>
      </c>
      <c r="Q116" s="17">
        <v>1</v>
      </c>
      <c r="R116" s="17">
        <v>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</row>
    <row r="117" spans="1:36" x14ac:dyDescent="0.25">
      <c r="A117" t="s">
        <v>105</v>
      </c>
      <c r="B117" t="s">
        <v>105</v>
      </c>
      <c r="C117" t="s">
        <v>32</v>
      </c>
      <c r="D117" t="s">
        <v>77</v>
      </c>
      <c r="E117" t="s">
        <v>31</v>
      </c>
      <c r="F117" t="s">
        <v>32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7">
        <v>1</v>
      </c>
      <c r="P117" s="17">
        <v>1</v>
      </c>
      <c r="Q117" s="17">
        <v>1</v>
      </c>
      <c r="R117" s="17">
        <v>1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</row>
    <row r="118" spans="1:36" x14ac:dyDescent="0.25">
      <c r="A118" t="s">
        <v>99</v>
      </c>
      <c r="B118" t="s">
        <v>794</v>
      </c>
      <c r="C118" t="s">
        <v>32</v>
      </c>
      <c r="D118" t="s">
        <v>77</v>
      </c>
      <c r="E118" t="s">
        <v>31</v>
      </c>
      <c r="F118" t="s">
        <v>32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7">
        <v>1</v>
      </c>
      <c r="P118" s="17">
        <v>1</v>
      </c>
      <c r="Q118" s="17">
        <v>1</v>
      </c>
      <c r="R118" s="17">
        <v>1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</row>
    <row r="119" spans="1:36" x14ac:dyDescent="0.25">
      <c r="A119" t="s">
        <v>97</v>
      </c>
      <c r="B119" t="s">
        <v>795</v>
      </c>
      <c r="C119" t="s">
        <v>32</v>
      </c>
      <c r="D119" t="s">
        <v>71</v>
      </c>
      <c r="E119" t="s">
        <v>31</v>
      </c>
      <c r="F119" t="s">
        <v>32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7">
        <v>1</v>
      </c>
      <c r="P119" s="17">
        <v>1</v>
      </c>
      <c r="Q119" s="17">
        <v>1</v>
      </c>
      <c r="R119" s="17">
        <v>1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</row>
    <row r="120" spans="1:36" x14ac:dyDescent="0.25">
      <c r="A120" t="s">
        <v>98</v>
      </c>
      <c r="B120" t="s">
        <v>796</v>
      </c>
      <c r="C120" t="s">
        <v>32</v>
      </c>
      <c r="D120" t="s">
        <v>34</v>
      </c>
      <c r="E120" t="s">
        <v>31</v>
      </c>
      <c r="F120" t="s">
        <v>32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7">
        <v>1</v>
      </c>
      <c r="P120" s="17">
        <v>1</v>
      </c>
      <c r="Q120" s="17">
        <v>1</v>
      </c>
      <c r="R120" s="17">
        <v>1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</row>
    <row r="121" spans="1:36" x14ac:dyDescent="0.25">
      <c r="A121" t="s">
        <v>535</v>
      </c>
      <c r="B121" t="s">
        <v>797</v>
      </c>
      <c r="C121" t="s">
        <v>32</v>
      </c>
      <c r="D121" t="s">
        <v>77</v>
      </c>
      <c r="E121" t="s">
        <v>31</v>
      </c>
      <c r="F121" t="s">
        <v>32</v>
      </c>
      <c r="G121" s="1">
        <v>472.5</v>
      </c>
      <c r="H121" s="1">
        <v>388</v>
      </c>
      <c r="I121" s="1">
        <v>0</v>
      </c>
      <c r="J121" s="1">
        <v>1890</v>
      </c>
      <c r="K121" s="1">
        <v>0</v>
      </c>
      <c r="L121" s="1">
        <v>0</v>
      </c>
      <c r="M121" s="1">
        <v>0</v>
      </c>
      <c r="N121" s="1">
        <v>0</v>
      </c>
      <c r="O121" s="17">
        <v>0.82116402116402121</v>
      </c>
      <c r="P121" s="17">
        <v>1</v>
      </c>
      <c r="Q121" s="17">
        <v>1</v>
      </c>
      <c r="R121" s="17">
        <v>1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</row>
    <row r="122" spans="1:36" x14ac:dyDescent="0.25">
      <c r="A122" t="s">
        <v>112</v>
      </c>
      <c r="B122" t="s">
        <v>798</v>
      </c>
      <c r="C122" t="s">
        <v>32</v>
      </c>
      <c r="D122" t="s">
        <v>34</v>
      </c>
      <c r="E122" t="s">
        <v>31</v>
      </c>
      <c r="F122" t="s">
        <v>32</v>
      </c>
      <c r="G122" s="1">
        <v>315</v>
      </c>
      <c r="H122" s="1">
        <v>251.5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7">
        <v>0.79841269841269846</v>
      </c>
      <c r="P122" s="17">
        <v>1</v>
      </c>
      <c r="Q122" s="17">
        <v>1</v>
      </c>
      <c r="R122" s="17">
        <v>1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</row>
    <row r="123" spans="1:36" x14ac:dyDescent="0.25">
      <c r="A123" t="s">
        <v>631</v>
      </c>
      <c r="B123" t="s">
        <v>799</v>
      </c>
      <c r="C123" t="s">
        <v>32</v>
      </c>
      <c r="D123" t="s">
        <v>71</v>
      </c>
      <c r="E123" t="s">
        <v>31</v>
      </c>
      <c r="F123" t="s">
        <v>32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7">
        <v>1</v>
      </c>
      <c r="P123" s="17">
        <v>1</v>
      </c>
      <c r="Q123" s="17">
        <v>1</v>
      </c>
      <c r="R123" s="17">
        <v>1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</row>
    <row r="124" spans="1:36" x14ac:dyDescent="0.25">
      <c r="A124" t="s">
        <v>115</v>
      </c>
      <c r="B124" t="s">
        <v>800</v>
      </c>
      <c r="C124" t="s">
        <v>32</v>
      </c>
      <c r="D124" t="s">
        <v>71</v>
      </c>
      <c r="E124" t="s">
        <v>31</v>
      </c>
      <c r="F124" t="s">
        <v>32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7">
        <v>1</v>
      </c>
      <c r="P124" s="17">
        <v>1</v>
      </c>
      <c r="Q124" s="17">
        <v>1</v>
      </c>
      <c r="R124" s="17">
        <v>1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</row>
    <row r="125" spans="1:36" x14ac:dyDescent="0.25">
      <c r="A125" t="s">
        <v>583</v>
      </c>
      <c r="B125" t="s">
        <v>801</v>
      </c>
      <c r="C125" t="s">
        <v>32</v>
      </c>
      <c r="D125" t="s">
        <v>51</v>
      </c>
      <c r="E125" t="s">
        <v>31</v>
      </c>
      <c r="F125" t="s">
        <v>32</v>
      </c>
      <c r="G125" s="1">
        <v>2294</v>
      </c>
      <c r="H125" s="1">
        <v>1209.5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7">
        <v>0.52724498692240629</v>
      </c>
      <c r="P125" s="17">
        <v>1</v>
      </c>
      <c r="Q125" s="17">
        <v>1</v>
      </c>
      <c r="R125" s="17">
        <v>1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</row>
    <row r="126" spans="1:36" x14ac:dyDescent="0.25">
      <c r="A126" t="s">
        <v>120</v>
      </c>
      <c r="B126" t="s">
        <v>802</v>
      </c>
      <c r="C126" t="s">
        <v>32</v>
      </c>
      <c r="D126" t="s">
        <v>71</v>
      </c>
      <c r="E126" t="s">
        <v>31</v>
      </c>
      <c r="F126" t="s">
        <v>32</v>
      </c>
      <c r="G126" s="1">
        <v>1785</v>
      </c>
      <c r="H126" s="1">
        <v>1262.3333333333333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7">
        <v>0.70718954248366017</v>
      </c>
      <c r="P126" s="17">
        <v>1</v>
      </c>
      <c r="Q126" s="17">
        <v>1</v>
      </c>
      <c r="R126" s="17">
        <v>1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</row>
    <row r="127" spans="1:36" x14ac:dyDescent="0.25">
      <c r="A127" t="s">
        <v>632</v>
      </c>
      <c r="B127" t="s">
        <v>803</v>
      </c>
      <c r="C127" t="s">
        <v>32</v>
      </c>
      <c r="D127" t="s">
        <v>77</v>
      </c>
      <c r="E127" t="s">
        <v>31</v>
      </c>
      <c r="F127" t="s">
        <v>32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7">
        <v>1</v>
      </c>
      <c r="P127" s="17">
        <v>1</v>
      </c>
      <c r="Q127" s="17">
        <v>1</v>
      </c>
      <c r="R127" s="17">
        <v>1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</row>
    <row r="128" spans="1:36" x14ac:dyDescent="0.25">
      <c r="A128" t="s">
        <v>655</v>
      </c>
      <c r="B128" t="s">
        <v>804</v>
      </c>
      <c r="C128" t="s">
        <v>32</v>
      </c>
      <c r="D128" t="s">
        <v>77</v>
      </c>
      <c r="E128" t="s">
        <v>31</v>
      </c>
      <c r="F128" t="s">
        <v>32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7">
        <v>1</v>
      </c>
      <c r="P128" s="17">
        <v>1</v>
      </c>
      <c r="Q128" s="17">
        <v>1</v>
      </c>
      <c r="R128" s="17">
        <v>1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</row>
    <row r="129" spans="1:36" x14ac:dyDescent="0.25">
      <c r="A129" t="s">
        <v>658</v>
      </c>
      <c r="B129" t="s">
        <v>658</v>
      </c>
      <c r="C129" t="s">
        <v>32</v>
      </c>
      <c r="D129" t="s">
        <v>77</v>
      </c>
      <c r="E129" t="s">
        <v>31</v>
      </c>
      <c r="F129" t="s">
        <v>32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7">
        <v>1</v>
      </c>
      <c r="P129" s="17">
        <v>1</v>
      </c>
      <c r="Q129" s="17">
        <v>1</v>
      </c>
      <c r="R129" s="17">
        <v>1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</row>
    <row r="130" spans="1:36" x14ac:dyDescent="0.25">
      <c r="A130" t="s">
        <v>539</v>
      </c>
      <c r="B130" t="s">
        <v>805</v>
      </c>
      <c r="C130" t="s">
        <v>32</v>
      </c>
      <c r="D130" t="s">
        <v>77</v>
      </c>
      <c r="E130" t="s">
        <v>31</v>
      </c>
      <c r="F130" t="s">
        <v>32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7">
        <v>1</v>
      </c>
      <c r="P130" s="17">
        <v>1</v>
      </c>
      <c r="Q130" s="17">
        <v>1</v>
      </c>
      <c r="R130" s="17">
        <v>1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</row>
    <row r="131" spans="1:36" x14ac:dyDescent="0.25">
      <c r="A131" t="s">
        <v>545</v>
      </c>
      <c r="B131" t="s">
        <v>806</v>
      </c>
      <c r="C131" t="s">
        <v>32</v>
      </c>
      <c r="D131" t="s">
        <v>77</v>
      </c>
      <c r="E131" t="s">
        <v>31</v>
      </c>
      <c r="F131" t="s">
        <v>32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7">
        <v>1</v>
      </c>
      <c r="P131" s="17">
        <v>1</v>
      </c>
      <c r="Q131" s="17">
        <v>1</v>
      </c>
      <c r="R131" s="17">
        <v>1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</row>
    <row r="132" spans="1:36" x14ac:dyDescent="0.25">
      <c r="A132" t="s">
        <v>131</v>
      </c>
      <c r="B132" t="s">
        <v>807</v>
      </c>
      <c r="C132" t="s">
        <v>32</v>
      </c>
      <c r="D132" t="s">
        <v>34</v>
      </c>
      <c r="E132" t="s">
        <v>31</v>
      </c>
      <c r="F132" t="s">
        <v>32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7">
        <v>1</v>
      </c>
      <c r="P132" s="17">
        <v>1</v>
      </c>
      <c r="Q132" s="17">
        <v>1</v>
      </c>
      <c r="R132" s="17">
        <v>1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</row>
    <row r="133" spans="1:36" x14ac:dyDescent="0.25">
      <c r="A133" t="s">
        <v>129</v>
      </c>
      <c r="B133" t="s">
        <v>129</v>
      </c>
      <c r="C133" t="s">
        <v>32</v>
      </c>
      <c r="D133" t="s">
        <v>71</v>
      </c>
      <c r="E133" t="s">
        <v>31</v>
      </c>
      <c r="F133" t="s">
        <v>32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7">
        <v>1</v>
      </c>
      <c r="P133" s="17">
        <v>1</v>
      </c>
      <c r="Q133" s="17">
        <v>1</v>
      </c>
      <c r="R133" s="17">
        <v>1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</row>
    <row r="134" spans="1:36" x14ac:dyDescent="0.25">
      <c r="A134" t="s">
        <v>130</v>
      </c>
      <c r="B134" t="s">
        <v>808</v>
      </c>
      <c r="C134" t="s">
        <v>32</v>
      </c>
      <c r="D134" t="s">
        <v>71</v>
      </c>
      <c r="E134" t="s">
        <v>31</v>
      </c>
      <c r="F134" t="s">
        <v>32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7">
        <v>1</v>
      </c>
      <c r="P134" s="17">
        <v>1</v>
      </c>
      <c r="Q134" s="17">
        <v>1</v>
      </c>
      <c r="R134" s="17">
        <v>1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</row>
    <row r="135" spans="1:36" x14ac:dyDescent="0.25">
      <c r="A135" t="s">
        <v>647</v>
      </c>
      <c r="B135" t="s">
        <v>809</v>
      </c>
      <c r="C135" t="s">
        <v>32</v>
      </c>
      <c r="D135" t="s">
        <v>77</v>
      </c>
      <c r="E135" t="s">
        <v>31</v>
      </c>
      <c r="F135" t="s">
        <v>32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7">
        <v>1</v>
      </c>
      <c r="P135" s="17">
        <v>1</v>
      </c>
      <c r="Q135" s="17">
        <v>1</v>
      </c>
      <c r="R135" s="17">
        <v>1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</row>
    <row r="136" spans="1:36" x14ac:dyDescent="0.25">
      <c r="A136" t="s">
        <v>622</v>
      </c>
      <c r="B136" t="s">
        <v>810</v>
      </c>
      <c r="C136" t="s">
        <v>32</v>
      </c>
      <c r="D136" t="s">
        <v>77</v>
      </c>
      <c r="E136" t="s">
        <v>31</v>
      </c>
      <c r="F136" t="s">
        <v>32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7">
        <v>1</v>
      </c>
      <c r="P136" s="17">
        <v>1</v>
      </c>
      <c r="Q136" s="17">
        <v>1</v>
      </c>
      <c r="R136" s="17">
        <v>1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</row>
    <row r="137" spans="1:36" x14ac:dyDescent="0.25">
      <c r="A137" t="s">
        <v>633</v>
      </c>
      <c r="B137" t="s">
        <v>811</v>
      </c>
      <c r="C137" t="s">
        <v>32</v>
      </c>
      <c r="D137" t="s">
        <v>77</v>
      </c>
      <c r="E137" t="s">
        <v>31</v>
      </c>
      <c r="F137" t="s">
        <v>32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7">
        <v>1</v>
      </c>
      <c r="P137" s="17">
        <v>1</v>
      </c>
      <c r="Q137" s="17">
        <v>1</v>
      </c>
      <c r="R137" s="17">
        <v>1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</row>
    <row r="138" spans="1:36" x14ac:dyDescent="0.25">
      <c r="A138" t="s">
        <v>108</v>
      </c>
      <c r="B138" t="s">
        <v>812</v>
      </c>
      <c r="C138" t="s">
        <v>32</v>
      </c>
      <c r="D138" t="s">
        <v>34</v>
      </c>
      <c r="E138" t="s">
        <v>31</v>
      </c>
      <c r="F138" t="s">
        <v>32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7">
        <v>1</v>
      </c>
      <c r="P138" s="17">
        <v>1</v>
      </c>
      <c r="Q138" s="17">
        <v>1</v>
      </c>
      <c r="R138" s="17">
        <v>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</row>
    <row r="139" spans="1:36" x14ac:dyDescent="0.25">
      <c r="A139" t="s">
        <v>546</v>
      </c>
      <c r="B139" t="s">
        <v>813</v>
      </c>
      <c r="C139" t="s">
        <v>32</v>
      </c>
      <c r="D139" t="s">
        <v>77</v>
      </c>
      <c r="E139" t="s">
        <v>31</v>
      </c>
      <c r="F139" t="s">
        <v>32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7">
        <v>1</v>
      </c>
      <c r="P139" s="17">
        <v>1</v>
      </c>
      <c r="Q139" s="17">
        <v>1</v>
      </c>
      <c r="R139" s="17">
        <v>1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</row>
    <row r="140" spans="1:36" x14ac:dyDescent="0.25">
      <c r="A140" t="s">
        <v>634</v>
      </c>
      <c r="B140" t="s">
        <v>814</v>
      </c>
      <c r="C140" t="s">
        <v>32</v>
      </c>
      <c r="D140" t="s">
        <v>77</v>
      </c>
      <c r="E140" t="s">
        <v>31</v>
      </c>
      <c r="F140" t="s">
        <v>32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7">
        <v>1</v>
      </c>
      <c r="P140" s="17">
        <v>1</v>
      </c>
      <c r="Q140" s="17">
        <v>1</v>
      </c>
      <c r="R140" s="17">
        <v>1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</row>
    <row r="141" spans="1:36" x14ac:dyDescent="0.25">
      <c r="A141" t="s">
        <v>635</v>
      </c>
      <c r="B141" t="s">
        <v>815</v>
      </c>
      <c r="C141" t="s">
        <v>32</v>
      </c>
      <c r="D141" t="s">
        <v>77</v>
      </c>
      <c r="E141" t="s">
        <v>31</v>
      </c>
      <c r="F141" t="s">
        <v>32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7">
        <v>1</v>
      </c>
      <c r="P141" s="17">
        <v>1</v>
      </c>
      <c r="Q141" s="17">
        <v>1</v>
      </c>
      <c r="R141" s="17">
        <v>1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</row>
    <row r="142" spans="1:36" x14ac:dyDescent="0.25">
      <c r="A142" t="s">
        <v>664</v>
      </c>
      <c r="B142" t="s">
        <v>816</v>
      </c>
      <c r="C142" t="s">
        <v>32</v>
      </c>
      <c r="D142" t="s">
        <v>77</v>
      </c>
      <c r="E142" t="s">
        <v>31</v>
      </c>
      <c r="F142" t="s">
        <v>32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7">
        <v>1</v>
      </c>
      <c r="P142" s="17">
        <v>1</v>
      </c>
      <c r="Q142" s="17">
        <v>1</v>
      </c>
      <c r="R142" s="17">
        <v>1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</row>
    <row r="143" spans="1:36" x14ac:dyDescent="0.25">
      <c r="A143" t="s">
        <v>547</v>
      </c>
      <c r="B143" t="s">
        <v>817</v>
      </c>
      <c r="C143" t="s">
        <v>32</v>
      </c>
      <c r="D143" t="s">
        <v>77</v>
      </c>
      <c r="E143" t="s">
        <v>31</v>
      </c>
      <c r="F143" t="s">
        <v>32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7">
        <v>1</v>
      </c>
      <c r="P143" s="17">
        <v>1</v>
      </c>
      <c r="Q143" s="17">
        <v>1</v>
      </c>
      <c r="R143" s="17">
        <v>1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</row>
    <row r="144" spans="1:36" x14ac:dyDescent="0.25">
      <c r="A144" t="s">
        <v>623</v>
      </c>
      <c r="B144" t="s">
        <v>818</v>
      </c>
      <c r="C144" t="s">
        <v>32</v>
      </c>
      <c r="D144" t="s">
        <v>71</v>
      </c>
      <c r="E144" t="s">
        <v>31</v>
      </c>
      <c r="F144" t="s">
        <v>32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7">
        <v>1</v>
      </c>
      <c r="P144" s="17">
        <v>1</v>
      </c>
      <c r="Q144" s="17">
        <v>1</v>
      </c>
      <c r="R144" s="17">
        <v>1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</row>
    <row r="145" spans="1:36" x14ac:dyDescent="0.25">
      <c r="A145" t="s">
        <v>106</v>
      </c>
      <c r="B145" t="s">
        <v>819</v>
      </c>
      <c r="C145" t="s">
        <v>32</v>
      </c>
      <c r="D145" t="s">
        <v>71</v>
      </c>
      <c r="E145" t="s">
        <v>31</v>
      </c>
      <c r="F145" t="s">
        <v>32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7">
        <v>1</v>
      </c>
      <c r="P145" s="17">
        <v>1</v>
      </c>
      <c r="Q145" s="17">
        <v>1</v>
      </c>
      <c r="R145" s="17">
        <v>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</row>
    <row r="146" spans="1:36" x14ac:dyDescent="0.25">
      <c r="A146" t="s">
        <v>109</v>
      </c>
      <c r="B146" t="s">
        <v>820</v>
      </c>
      <c r="C146" t="s">
        <v>32</v>
      </c>
      <c r="D146" t="s">
        <v>77</v>
      </c>
      <c r="E146" t="s">
        <v>31</v>
      </c>
      <c r="F146" t="s">
        <v>32</v>
      </c>
      <c r="G146" s="1">
        <v>0</v>
      </c>
      <c r="H146" s="1">
        <v>0</v>
      </c>
      <c r="I146" s="1">
        <v>9</v>
      </c>
      <c r="J146" s="1">
        <v>9</v>
      </c>
      <c r="K146" s="1">
        <v>0</v>
      </c>
      <c r="L146" s="1">
        <v>0</v>
      </c>
      <c r="M146" s="1">
        <v>0</v>
      </c>
      <c r="N146" s="1">
        <v>0</v>
      </c>
      <c r="O146" s="17">
        <v>1</v>
      </c>
      <c r="P146" s="17">
        <v>1</v>
      </c>
      <c r="Q146" s="17">
        <v>1</v>
      </c>
      <c r="R146" s="17">
        <v>1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</row>
    <row r="147" spans="1:36" x14ac:dyDescent="0.25">
      <c r="A147" t="s">
        <v>128</v>
      </c>
      <c r="B147" t="s">
        <v>821</v>
      </c>
      <c r="C147" t="s">
        <v>32</v>
      </c>
      <c r="D147" t="s">
        <v>77</v>
      </c>
      <c r="E147" t="s">
        <v>31</v>
      </c>
      <c r="F147" t="s">
        <v>32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7">
        <v>1</v>
      </c>
      <c r="P147" s="17">
        <v>1</v>
      </c>
      <c r="Q147" s="17">
        <v>1</v>
      </c>
      <c r="R147" s="17">
        <v>1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</row>
    <row r="148" spans="1:36" x14ac:dyDescent="0.25">
      <c r="A148" t="s">
        <v>133</v>
      </c>
      <c r="B148" t="s">
        <v>822</v>
      </c>
      <c r="C148" t="s">
        <v>32</v>
      </c>
      <c r="D148" t="s">
        <v>77</v>
      </c>
      <c r="E148" t="s">
        <v>31</v>
      </c>
      <c r="F148" t="s">
        <v>32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7">
        <v>1</v>
      </c>
      <c r="P148" s="17">
        <v>1</v>
      </c>
      <c r="Q148" s="17">
        <v>1</v>
      </c>
      <c r="R148" s="17">
        <v>1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</row>
    <row r="149" spans="1:36" x14ac:dyDescent="0.25">
      <c r="A149" t="s">
        <v>134</v>
      </c>
      <c r="B149" t="s">
        <v>823</v>
      </c>
      <c r="C149" t="s">
        <v>32</v>
      </c>
      <c r="D149" t="s">
        <v>77</v>
      </c>
      <c r="E149" t="s">
        <v>31</v>
      </c>
      <c r="F149" t="s">
        <v>32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7">
        <v>1</v>
      </c>
      <c r="P149" s="17">
        <v>1</v>
      </c>
      <c r="Q149" s="17">
        <v>1</v>
      </c>
      <c r="R149" s="17">
        <v>1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</row>
    <row r="150" spans="1:36" x14ac:dyDescent="0.25">
      <c r="A150" t="s">
        <v>648</v>
      </c>
      <c r="B150" t="s">
        <v>824</v>
      </c>
      <c r="C150" t="s">
        <v>32</v>
      </c>
      <c r="D150" t="s">
        <v>71</v>
      </c>
      <c r="E150" t="s">
        <v>31</v>
      </c>
      <c r="F150" t="s">
        <v>32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7">
        <v>1</v>
      </c>
      <c r="P150" s="17">
        <v>1</v>
      </c>
      <c r="Q150" s="17">
        <v>1</v>
      </c>
      <c r="R150" s="17">
        <v>1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</row>
    <row r="151" spans="1:36" x14ac:dyDescent="0.25">
      <c r="A151" t="s">
        <v>636</v>
      </c>
      <c r="B151" t="s">
        <v>825</v>
      </c>
      <c r="C151" t="s">
        <v>32</v>
      </c>
      <c r="D151" t="s">
        <v>77</v>
      </c>
      <c r="E151" t="s">
        <v>31</v>
      </c>
      <c r="F151" t="s">
        <v>32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7">
        <v>1</v>
      </c>
      <c r="P151" s="17">
        <v>1</v>
      </c>
      <c r="Q151" s="17">
        <v>1</v>
      </c>
      <c r="R151" s="17">
        <v>1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</row>
    <row r="152" spans="1:36" x14ac:dyDescent="0.25">
      <c r="A152" t="s">
        <v>135</v>
      </c>
      <c r="B152" t="s">
        <v>826</v>
      </c>
      <c r="C152" t="s">
        <v>32</v>
      </c>
      <c r="D152" t="s">
        <v>77</v>
      </c>
      <c r="E152" t="s">
        <v>31</v>
      </c>
      <c r="F152" t="s">
        <v>32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7">
        <v>1</v>
      </c>
      <c r="P152" s="17">
        <v>1</v>
      </c>
      <c r="Q152" s="17">
        <v>1</v>
      </c>
      <c r="R152" s="17">
        <v>1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</row>
    <row r="153" spans="1:36" x14ac:dyDescent="0.25">
      <c r="A153" t="s">
        <v>100</v>
      </c>
      <c r="B153" t="s">
        <v>827</v>
      </c>
      <c r="C153" t="s">
        <v>32</v>
      </c>
      <c r="D153" t="s">
        <v>39</v>
      </c>
      <c r="E153" t="s">
        <v>31</v>
      </c>
      <c r="F153" t="s">
        <v>32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7">
        <v>1</v>
      </c>
      <c r="P153" s="17">
        <v>1</v>
      </c>
      <c r="Q153" s="17">
        <v>1</v>
      </c>
      <c r="R153" s="17">
        <v>1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</row>
    <row r="154" spans="1:36" x14ac:dyDescent="0.25">
      <c r="A154" t="s">
        <v>101</v>
      </c>
      <c r="B154" t="s">
        <v>828</v>
      </c>
      <c r="C154" t="s">
        <v>32</v>
      </c>
      <c r="D154" t="s">
        <v>39</v>
      </c>
      <c r="E154" t="s">
        <v>31</v>
      </c>
      <c r="F154" t="s">
        <v>32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7">
        <v>1</v>
      </c>
      <c r="P154" s="17">
        <v>1</v>
      </c>
      <c r="Q154" s="17">
        <v>1</v>
      </c>
      <c r="R154" s="17">
        <v>1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</row>
    <row r="155" spans="1:36" x14ac:dyDescent="0.25">
      <c r="A155" t="s">
        <v>121</v>
      </c>
      <c r="B155" t="s">
        <v>829</v>
      </c>
      <c r="C155" t="s">
        <v>32</v>
      </c>
      <c r="D155" t="s">
        <v>39</v>
      </c>
      <c r="E155" t="s">
        <v>31</v>
      </c>
      <c r="F155" t="s">
        <v>32</v>
      </c>
      <c r="G155" s="1">
        <v>285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7">
        <v>0</v>
      </c>
      <c r="P155" s="17">
        <v>1</v>
      </c>
      <c r="Q155" s="17">
        <v>1</v>
      </c>
      <c r="R155" s="17">
        <v>1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</row>
    <row r="156" spans="1:36" x14ac:dyDescent="0.25">
      <c r="A156" t="s">
        <v>113</v>
      </c>
      <c r="B156" t="s">
        <v>830</v>
      </c>
      <c r="C156" t="s">
        <v>32</v>
      </c>
      <c r="D156" t="s">
        <v>39</v>
      </c>
      <c r="E156" t="s">
        <v>31</v>
      </c>
      <c r="F156" t="s">
        <v>32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7">
        <v>1</v>
      </c>
      <c r="P156" s="17">
        <v>1</v>
      </c>
      <c r="Q156" s="17">
        <v>1</v>
      </c>
      <c r="R156" s="17">
        <v>1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</row>
    <row r="157" spans="1:36" x14ac:dyDescent="0.25">
      <c r="A157" t="s">
        <v>118</v>
      </c>
      <c r="B157" t="s">
        <v>831</v>
      </c>
      <c r="C157" t="s">
        <v>32</v>
      </c>
      <c r="D157" t="s">
        <v>51</v>
      </c>
      <c r="E157" t="s">
        <v>31</v>
      </c>
      <c r="F157" t="s">
        <v>32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7">
        <v>1</v>
      </c>
      <c r="P157" s="17">
        <v>1</v>
      </c>
      <c r="Q157" s="17">
        <v>1</v>
      </c>
      <c r="R157" s="17">
        <v>1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</row>
    <row r="158" spans="1:36" x14ac:dyDescent="0.25">
      <c r="A158" t="s">
        <v>119</v>
      </c>
      <c r="B158" t="s">
        <v>832</v>
      </c>
      <c r="C158" t="s">
        <v>32</v>
      </c>
      <c r="D158" t="s">
        <v>51</v>
      </c>
      <c r="E158" t="s">
        <v>31</v>
      </c>
      <c r="F158" t="s">
        <v>32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7">
        <v>1</v>
      </c>
      <c r="P158" s="17">
        <v>1</v>
      </c>
      <c r="Q158" s="17">
        <v>1</v>
      </c>
      <c r="R158" s="17">
        <v>1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</row>
    <row r="159" spans="1:36" x14ac:dyDescent="0.25">
      <c r="A159" t="s">
        <v>548</v>
      </c>
      <c r="B159" t="s">
        <v>833</v>
      </c>
      <c r="C159" t="s">
        <v>32</v>
      </c>
      <c r="D159" t="s">
        <v>51</v>
      </c>
      <c r="E159" t="s">
        <v>31</v>
      </c>
      <c r="F159" t="s">
        <v>32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7">
        <v>1</v>
      </c>
      <c r="P159" s="17">
        <v>1</v>
      </c>
      <c r="Q159" s="17">
        <v>1</v>
      </c>
      <c r="R159" s="17">
        <v>1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</row>
    <row r="160" spans="1:36" x14ac:dyDescent="0.25">
      <c r="A160" t="s">
        <v>366</v>
      </c>
      <c r="B160" t="s">
        <v>834</v>
      </c>
      <c r="C160" t="s">
        <v>32</v>
      </c>
      <c r="D160" t="s">
        <v>31</v>
      </c>
      <c r="E160" t="s">
        <v>31</v>
      </c>
      <c r="F160" t="s">
        <v>32</v>
      </c>
      <c r="G160" s="1">
        <v>870</v>
      </c>
      <c r="H160" s="1">
        <v>0</v>
      </c>
      <c r="I160" s="1">
        <v>870</v>
      </c>
      <c r="J160" s="1">
        <v>0</v>
      </c>
      <c r="K160" s="1">
        <v>609</v>
      </c>
      <c r="L160" s="1">
        <v>0</v>
      </c>
      <c r="M160" s="1">
        <v>609</v>
      </c>
      <c r="N160" s="1">
        <v>0</v>
      </c>
      <c r="O160" s="17">
        <v>0</v>
      </c>
      <c r="P160" s="17">
        <v>0</v>
      </c>
      <c r="Q160" s="17">
        <v>0</v>
      </c>
      <c r="R160" s="17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</row>
    <row r="161" spans="1:36" x14ac:dyDescent="0.25">
      <c r="A161" t="s">
        <v>367</v>
      </c>
      <c r="B161" t="s">
        <v>835</v>
      </c>
      <c r="C161" t="s">
        <v>32</v>
      </c>
      <c r="D161" t="s">
        <v>77</v>
      </c>
      <c r="E161" t="s">
        <v>31</v>
      </c>
      <c r="F161" t="s">
        <v>32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7">
        <v>1</v>
      </c>
      <c r="P161" s="17">
        <v>1</v>
      </c>
      <c r="Q161" s="17">
        <v>1</v>
      </c>
      <c r="R161" s="17">
        <v>1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</row>
    <row r="162" spans="1:36" x14ac:dyDescent="0.25">
      <c r="A162" t="s">
        <v>368</v>
      </c>
      <c r="B162" t="s">
        <v>368</v>
      </c>
      <c r="C162" t="s">
        <v>32</v>
      </c>
      <c r="D162" t="s">
        <v>31</v>
      </c>
      <c r="E162" t="s">
        <v>31</v>
      </c>
      <c r="F162" t="s">
        <v>32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7">
        <v>1</v>
      </c>
      <c r="P162" s="17">
        <v>1</v>
      </c>
      <c r="Q162" s="17">
        <v>1</v>
      </c>
      <c r="R162" s="17">
        <v>1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</row>
    <row r="163" spans="1:36" x14ac:dyDescent="0.25">
      <c r="A163" t="s">
        <v>369</v>
      </c>
      <c r="B163" t="s">
        <v>369</v>
      </c>
      <c r="C163" t="s">
        <v>32</v>
      </c>
      <c r="D163" t="s">
        <v>34</v>
      </c>
      <c r="E163" t="s">
        <v>31</v>
      </c>
      <c r="F163" t="s">
        <v>32</v>
      </c>
      <c r="G163" s="1">
        <v>435</v>
      </c>
      <c r="H163" s="1">
        <v>0</v>
      </c>
      <c r="I163" s="1">
        <v>427.5</v>
      </c>
      <c r="J163" s="1">
        <v>0</v>
      </c>
      <c r="K163" s="1">
        <v>319</v>
      </c>
      <c r="L163" s="1">
        <v>0</v>
      </c>
      <c r="M163" s="1">
        <v>319</v>
      </c>
      <c r="N163" s="1">
        <v>0</v>
      </c>
      <c r="O163" s="17">
        <v>0</v>
      </c>
      <c r="P163" s="17">
        <v>0</v>
      </c>
      <c r="Q163" s="17">
        <v>0</v>
      </c>
      <c r="R163" s="17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</row>
    <row r="164" spans="1:36" x14ac:dyDescent="0.25">
      <c r="A164" t="s">
        <v>370</v>
      </c>
      <c r="B164" t="s">
        <v>370</v>
      </c>
      <c r="C164" t="s">
        <v>32</v>
      </c>
      <c r="D164" t="s">
        <v>39</v>
      </c>
      <c r="E164" t="s">
        <v>31</v>
      </c>
      <c r="F164" t="s">
        <v>32</v>
      </c>
      <c r="G164" s="1">
        <v>435</v>
      </c>
      <c r="H164" s="1">
        <v>0</v>
      </c>
      <c r="I164" s="1">
        <v>435</v>
      </c>
      <c r="J164" s="1">
        <v>0</v>
      </c>
      <c r="K164" s="1">
        <v>319</v>
      </c>
      <c r="L164" s="1">
        <v>0</v>
      </c>
      <c r="M164" s="1">
        <v>319</v>
      </c>
      <c r="N164" s="1">
        <v>0</v>
      </c>
      <c r="O164" s="17">
        <v>0</v>
      </c>
      <c r="P164" s="17">
        <v>0</v>
      </c>
      <c r="Q164" s="17">
        <v>0</v>
      </c>
      <c r="R164" s="17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</row>
    <row r="165" spans="1:36" x14ac:dyDescent="0.25">
      <c r="A165" t="s">
        <v>584</v>
      </c>
      <c r="B165" t="s">
        <v>836</v>
      </c>
      <c r="C165" t="s">
        <v>32</v>
      </c>
      <c r="D165" t="s">
        <v>51</v>
      </c>
      <c r="E165" t="s">
        <v>31</v>
      </c>
      <c r="F165" t="s">
        <v>32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7">
        <v>1</v>
      </c>
      <c r="P165" s="17">
        <v>1</v>
      </c>
      <c r="Q165" s="17">
        <v>1</v>
      </c>
      <c r="R165" s="17">
        <v>1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</row>
    <row r="166" spans="1:36" x14ac:dyDescent="0.25">
      <c r="A166" t="s">
        <v>138</v>
      </c>
      <c r="B166" t="s">
        <v>837</v>
      </c>
      <c r="C166" t="s">
        <v>32</v>
      </c>
      <c r="D166" t="s">
        <v>39</v>
      </c>
      <c r="E166" t="s">
        <v>31</v>
      </c>
      <c r="F166" t="s">
        <v>32</v>
      </c>
      <c r="G166" s="1">
        <v>0</v>
      </c>
      <c r="H166" s="1">
        <v>0</v>
      </c>
      <c r="I166" s="1">
        <v>1165.8333333333301</v>
      </c>
      <c r="J166" s="1">
        <v>1048.5833333333333</v>
      </c>
      <c r="K166" s="1">
        <v>0</v>
      </c>
      <c r="L166" s="1">
        <v>0</v>
      </c>
      <c r="M166" s="1">
        <v>0</v>
      </c>
      <c r="N166" s="1">
        <v>0</v>
      </c>
      <c r="O166" s="17">
        <v>1</v>
      </c>
      <c r="P166" s="17">
        <v>0.8994281629735551</v>
      </c>
      <c r="Q166" s="17">
        <v>1</v>
      </c>
      <c r="R166" s="17">
        <v>1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</row>
    <row r="167" spans="1:36" x14ac:dyDescent="0.25">
      <c r="A167" t="s">
        <v>181</v>
      </c>
      <c r="B167" t="s">
        <v>838</v>
      </c>
      <c r="C167" t="s">
        <v>32</v>
      </c>
      <c r="D167" t="s">
        <v>39</v>
      </c>
      <c r="E167" t="s">
        <v>31</v>
      </c>
      <c r="F167" t="s">
        <v>32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7">
        <v>1</v>
      </c>
      <c r="P167" s="17">
        <v>1</v>
      </c>
      <c r="Q167" s="17">
        <v>1</v>
      </c>
      <c r="R167" s="17">
        <v>1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</row>
    <row r="168" spans="1:36" x14ac:dyDescent="0.25">
      <c r="A168" t="s">
        <v>151</v>
      </c>
      <c r="B168" t="s">
        <v>839</v>
      </c>
      <c r="C168" t="s">
        <v>32</v>
      </c>
      <c r="D168" t="s">
        <v>39</v>
      </c>
      <c r="E168" t="s">
        <v>31</v>
      </c>
      <c r="F168" t="s">
        <v>32</v>
      </c>
      <c r="G168" s="1">
        <v>2471.6666666666702</v>
      </c>
      <c r="H168" s="1">
        <v>1716.75</v>
      </c>
      <c r="I168" s="1">
        <v>861.66666666666595</v>
      </c>
      <c r="J168" s="1">
        <v>587.5</v>
      </c>
      <c r="K168" s="1">
        <v>340.75</v>
      </c>
      <c r="L168" s="1">
        <v>355.25</v>
      </c>
      <c r="M168" s="1">
        <v>0</v>
      </c>
      <c r="N168" s="1">
        <v>0</v>
      </c>
      <c r="O168" s="17">
        <v>0.69457181389076106</v>
      </c>
      <c r="P168" s="17">
        <v>0.68181818181818232</v>
      </c>
      <c r="Q168" s="17">
        <v>1.0425531914893618</v>
      </c>
      <c r="R168" s="17">
        <v>1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</row>
    <row r="169" spans="1:36" x14ac:dyDescent="0.25">
      <c r="A169" t="s">
        <v>152</v>
      </c>
      <c r="B169" t="s">
        <v>840</v>
      </c>
      <c r="C169" t="s">
        <v>32</v>
      </c>
      <c r="D169" t="s">
        <v>39</v>
      </c>
      <c r="E169" t="s">
        <v>31</v>
      </c>
      <c r="F169" t="s">
        <v>32</v>
      </c>
      <c r="G169" s="1">
        <v>1809</v>
      </c>
      <c r="H169" s="1">
        <v>1014</v>
      </c>
      <c r="I169" s="1">
        <v>115.5</v>
      </c>
      <c r="J169" s="1">
        <v>96</v>
      </c>
      <c r="K169" s="1">
        <v>492.416666666666</v>
      </c>
      <c r="L169" s="1">
        <v>551.33333333333337</v>
      </c>
      <c r="M169" s="1">
        <v>126</v>
      </c>
      <c r="N169" s="1">
        <v>54</v>
      </c>
      <c r="O169" s="17">
        <v>0.56053067993366501</v>
      </c>
      <c r="P169" s="17">
        <v>0.83116883116883122</v>
      </c>
      <c r="Q169" s="17">
        <v>1.1196479945845337</v>
      </c>
      <c r="R169" s="17">
        <v>0.42857142857142855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</row>
    <row r="170" spans="1:36" x14ac:dyDescent="0.25">
      <c r="A170" t="s">
        <v>153</v>
      </c>
      <c r="B170" t="s">
        <v>841</v>
      </c>
      <c r="C170" t="s">
        <v>32</v>
      </c>
      <c r="D170" t="s">
        <v>39</v>
      </c>
      <c r="E170" t="s">
        <v>31</v>
      </c>
      <c r="F170" t="s">
        <v>32</v>
      </c>
      <c r="G170" s="1">
        <v>0</v>
      </c>
      <c r="H170" s="1">
        <v>0</v>
      </c>
      <c r="I170" s="1">
        <v>1265</v>
      </c>
      <c r="J170" s="1">
        <v>874.91666666666663</v>
      </c>
      <c r="K170" s="1">
        <v>0</v>
      </c>
      <c r="L170" s="1">
        <v>0</v>
      </c>
      <c r="M170" s="1">
        <v>0</v>
      </c>
      <c r="N170" s="1">
        <v>0</v>
      </c>
      <c r="O170" s="17">
        <v>1</v>
      </c>
      <c r="P170" s="17">
        <v>0.6916337285902503</v>
      </c>
      <c r="Q170" s="17">
        <v>1</v>
      </c>
      <c r="R170" s="17">
        <v>1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</row>
    <row r="171" spans="1:36" x14ac:dyDescent="0.25">
      <c r="A171" t="s">
        <v>154</v>
      </c>
      <c r="B171" t="s">
        <v>842</v>
      </c>
      <c r="C171" t="s">
        <v>32</v>
      </c>
      <c r="D171" t="s">
        <v>39</v>
      </c>
      <c r="E171" t="s">
        <v>31</v>
      </c>
      <c r="F171" t="s">
        <v>32</v>
      </c>
      <c r="G171" s="1">
        <v>1347.5</v>
      </c>
      <c r="H171" s="1">
        <v>855.31666666666672</v>
      </c>
      <c r="I171" s="1">
        <v>162.5</v>
      </c>
      <c r="J171" s="1">
        <v>116.5</v>
      </c>
      <c r="K171" s="1">
        <v>0</v>
      </c>
      <c r="L171" s="1">
        <v>0</v>
      </c>
      <c r="M171" s="1">
        <v>0</v>
      </c>
      <c r="N171" s="1">
        <v>0</v>
      </c>
      <c r="O171" s="17">
        <v>0.63474335188620901</v>
      </c>
      <c r="P171" s="17">
        <v>0.71692307692307689</v>
      </c>
      <c r="Q171" s="17">
        <v>1</v>
      </c>
      <c r="R171" s="17">
        <v>1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</row>
    <row r="172" spans="1:36" x14ac:dyDescent="0.25">
      <c r="A172" t="s">
        <v>155</v>
      </c>
      <c r="B172" t="s">
        <v>843</v>
      </c>
      <c r="C172" t="s">
        <v>32</v>
      </c>
      <c r="D172" t="s">
        <v>39</v>
      </c>
      <c r="E172" t="s">
        <v>31</v>
      </c>
      <c r="F172" t="s">
        <v>32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7">
        <v>1</v>
      </c>
      <c r="P172" s="17">
        <v>1</v>
      </c>
      <c r="Q172" s="17">
        <v>1</v>
      </c>
      <c r="R172" s="17">
        <v>1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</row>
    <row r="173" spans="1:36" x14ac:dyDescent="0.25">
      <c r="A173" t="s">
        <v>156</v>
      </c>
      <c r="B173" t="s">
        <v>844</v>
      </c>
      <c r="C173" t="s">
        <v>32</v>
      </c>
      <c r="D173" t="s">
        <v>39</v>
      </c>
      <c r="E173" t="s">
        <v>31</v>
      </c>
      <c r="F173" t="s">
        <v>32</v>
      </c>
      <c r="G173" s="1">
        <v>3999.75</v>
      </c>
      <c r="H173" s="1">
        <v>3002.5</v>
      </c>
      <c r="I173" s="1">
        <v>0</v>
      </c>
      <c r="J173" s="1">
        <v>0</v>
      </c>
      <c r="K173" s="1">
        <v>708</v>
      </c>
      <c r="L173" s="1">
        <v>437.5</v>
      </c>
      <c r="M173" s="1">
        <v>0</v>
      </c>
      <c r="N173" s="1">
        <v>0</v>
      </c>
      <c r="O173" s="17">
        <v>0.75067191699481217</v>
      </c>
      <c r="P173" s="17">
        <v>1</v>
      </c>
      <c r="Q173" s="17">
        <v>0.61793785310734461</v>
      </c>
      <c r="R173" s="17">
        <v>1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</row>
    <row r="174" spans="1:36" x14ac:dyDescent="0.25">
      <c r="A174" t="s">
        <v>157</v>
      </c>
      <c r="B174" t="s">
        <v>845</v>
      </c>
      <c r="C174" t="s">
        <v>32</v>
      </c>
      <c r="D174" t="s">
        <v>39</v>
      </c>
      <c r="E174" t="s">
        <v>31</v>
      </c>
      <c r="F174" t="s">
        <v>32</v>
      </c>
      <c r="G174" s="1">
        <v>1654.0166666666701</v>
      </c>
      <c r="H174" s="1">
        <v>1181.6166666666666</v>
      </c>
      <c r="I174" s="1">
        <v>0</v>
      </c>
      <c r="J174" s="1">
        <v>0</v>
      </c>
      <c r="K174" s="1">
        <v>1317.6833333333341</v>
      </c>
      <c r="L174" s="1">
        <v>1030.0833333333333</v>
      </c>
      <c r="M174" s="1">
        <v>0</v>
      </c>
      <c r="N174" s="1">
        <v>0</v>
      </c>
      <c r="O174" s="17">
        <v>0.71439223707943145</v>
      </c>
      <c r="P174" s="17">
        <v>1</v>
      </c>
      <c r="Q174" s="17">
        <v>0.78173815155386306</v>
      </c>
      <c r="R174" s="17">
        <v>1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</row>
    <row r="175" spans="1:36" x14ac:dyDescent="0.25">
      <c r="A175" t="s">
        <v>158</v>
      </c>
      <c r="B175" t="s">
        <v>846</v>
      </c>
      <c r="C175" t="s">
        <v>32</v>
      </c>
      <c r="D175" t="s">
        <v>39</v>
      </c>
      <c r="E175" t="s">
        <v>31</v>
      </c>
      <c r="F175" t="s">
        <v>32</v>
      </c>
      <c r="G175" s="1">
        <v>0</v>
      </c>
      <c r="H175" s="1">
        <v>0</v>
      </c>
      <c r="I175" s="1">
        <v>1011.5</v>
      </c>
      <c r="J175" s="1">
        <v>846</v>
      </c>
      <c r="K175" s="1">
        <v>0</v>
      </c>
      <c r="L175" s="1">
        <v>0</v>
      </c>
      <c r="M175" s="1">
        <v>0</v>
      </c>
      <c r="N175" s="1">
        <v>0</v>
      </c>
      <c r="O175" s="17">
        <v>1</v>
      </c>
      <c r="P175" s="17">
        <v>0.83638161146811663</v>
      </c>
      <c r="Q175" s="17">
        <v>1</v>
      </c>
      <c r="R175" s="17">
        <v>1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</row>
    <row r="176" spans="1:36" x14ac:dyDescent="0.25">
      <c r="A176" t="s">
        <v>612</v>
      </c>
      <c r="B176" t="s">
        <v>847</v>
      </c>
      <c r="C176" t="s">
        <v>32</v>
      </c>
      <c r="D176" t="s">
        <v>39</v>
      </c>
      <c r="E176" t="s">
        <v>31</v>
      </c>
      <c r="F176" t="s">
        <v>32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7">
        <v>1</v>
      </c>
      <c r="P176" s="17">
        <v>1</v>
      </c>
      <c r="Q176" s="17">
        <v>1</v>
      </c>
      <c r="R176" s="17">
        <v>1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</row>
    <row r="177" spans="1:36" x14ac:dyDescent="0.25">
      <c r="A177" t="s">
        <v>184</v>
      </c>
      <c r="B177" t="s">
        <v>848</v>
      </c>
      <c r="C177" t="s">
        <v>32</v>
      </c>
      <c r="D177" t="s">
        <v>39</v>
      </c>
      <c r="E177" t="s">
        <v>31</v>
      </c>
      <c r="F177" t="s">
        <v>32</v>
      </c>
      <c r="G177" s="1">
        <v>1028</v>
      </c>
      <c r="H177" s="1">
        <v>1062</v>
      </c>
      <c r="I177" s="1">
        <v>1440</v>
      </c>
      <c r="J177" s="1">
        <v>1477</v>
      </c>
      <c r="K177" s="1">
        <v>0</v>
      </c>
      <c r="L177" s="1">
        <v>0</v>
      </c>
      <c r="M177" s="1">
        <v>0</v>
      </c>
      <c r="N177" s="1">
        <v>0</v>
      </c>
      <c r="O177" s="17">
        <v>1.0330739299610896</v>
      </c>
      <c r="P177" s="17">
        <v>1.0256944444444445</v>
      </c>
      <c r="Q177" s="17">
        <v>1</v>
      </c>
      <c r="R177" s="17">
        <v>1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</row>
    <row r="178" spans="1:36" x14ac:dyDescent="0.25">
      <c r="A178" t="s">
        <v>185</v>
      </c>
      <c r="B178" t="s">
        <v>849</v>
      </c>
      <c r="C178" t="s">
        <v>32</v>
      </c>
      <c r="D178" t="s">
        <v>39</v>
      </c>
      <c r="E178" t="s">
        <v>31</v>
      </c>
      <c r="F178" t="s">
        <v>32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7">
        <v>1</v>
      </c>
      <c r="P178" s="17">
        <v>1</v>
      </c>
      <c r="Q178" s="17">
        <v>1</v>
      </c>
      <c r="R178" s="17">
        <v>1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</row>
    <row r="179" spans="1:36" x14ac:dyDescent="0.25">
      <c r="A179" t="s">
        <v>186</v>
      </c>
      <c r="B179" t="s">
        <v>850</v>
      </c>
      <c r="C179" t="s">
        <v>32</v>
      </c>
      <c r="D179" t="s">
        <v>39</v>
      </c>
      <c r="E179" t="s">
        <v>31</v>
      </c>
      <c r="F179" t="s">
        <v>32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7">
        <v>1</v>
      </c>
      <c r="P179" s="17">
        <v>1</v>
      </c>
      <c r="Q179" s="17">
        <v>1</v>
      </c>
      <c r="R179" s="17">
        <v>1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</row>
    <row r="180" spans="1:36" x14ac:dyDescent="0.25">
      <c r="A180" t="s">
        <v>140</v>
      </c>
      <c r="B180" t="s">
        <v>851</v>
      </c>
      <c r="C180" t="s">
        <v>32</v>
      </c>
      <c r="D180" t="s">
        <v>39</v>
      </c>
      <c r="E180" t="s">
        <v>31</v>
      </c>
      <c r="F180" t="s">
        <v>32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7">
        <v>1</v>
      </c>
      <c r="P180" s="17">
        <v>1</v>
      </c>
      <c r="Q180" s="17">
        <v>1</v>
      </c>
      <c r="R180" s="17">
        <v>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</row>
    <row r="181" spans="1:36" x14ac:dyDescent="0.25">
      <c r="A181" t="s">
        <v>136</v>
      </c>
      <c r="B181" t="s">
        <v>852</v>
      </c>
      <c r="C181" t="s">
        <v>32</v>
      </c>
      <c r="D181" t="s">
        <v>39</v>
      </c>
      <c r="E181" t="s">
        <v>31</v>
      </c>
      <c r="F181" t="s">
        <v>32</v>
      </c>
      <c r="G181" s="1">
        <v>1475</v>
      </c>
      <c r="H181" s="1">
        <v>839.08333333333337</v>
      </c>
      <c r="I181" s="1">
        <v>989</v>
      </c>
      <c r="J181" s="1">
        <v>377.5</v>
      </c>
      <c r="K181" s="1">
        <v>98</v>
      </c>
      <c r="L181" s="1">
        <v>44.166666666666664</v>
      </c>
      <c r="M181" s="1">
        <v>0</v>
      </c>
      <c r="N181" s="1">
        <v>0</v>
      </c>
      <c r="O181" s="17">
        <v>0.56887005649717515</v>
      </c>
      <c r="P181" s="17">
        <v>0.38169868554095043</v>
      </c>
      <c r="Q181" s="17">
        <v>0.45068027210884354</v>
      </c>
      <c r="R181" s="17">
        <v>1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</row>
    <row r="182" spans="1:36" x14ac:dyDescent="0.25">
      <c r="A182" t="s">
        <v>586</v>
      </c>
      <c r="B182" t="s">
        <v>853</v>
      </c>
      <c r="C182" t="s">
        <v>32</v>
      </c>
      <c r="D182" t="s">
        <v>34</v>
      </c>
      <c r="E182" t="s">
        <v>31</v>
      </c>
      <c r="F182" t="s">
        <v>32</v>
      </c>
      <c r="G182" s="1">
        <v>1991</v>
      </c>
      <c r="H182" s="1">
        <v>1753.05</v>
      </c>
      <c r="I182" s="1">
        <v>36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7">
        <v>0.88048719236564543</v>
      </c>
      <c r="P182" s="17">
        <v>0</v>
      </c>
      <c r="Q182" s="17">
        <v>1</v>
      </c>
      <c r="R182" s="17">
        <v>1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</row>
    <row r="183" spans="1:36" x14ac:dyDescent="0.25">
      <c r="A183" t="s">
        <v>172</v>
      </c>
      <c r="B183" t="s">
        <v>854</v>
      </c>
      <c r="C183" t="s">
        <v>32</v>
      </c>
      <c r="D183" t="s">
        <v>34</v>
      </c>
      <c r="E183" t="s">
        <v>31</v>
      </c>
      <c r="F183" t="s">
        <v>32</v>
      </c>
      <c r="G183" s="1">
        <v>0</v>
      </c>
      <c r="H183" s="1">
        <v>0</v>
      </c>
      <c r="I183" s="1">
        <v>1567.5</v>
      </c>
      <c r="J183" s="1">
        <v>924</v>
      </c>
      <c r="K183" s="1">
        <v>0</v>
      </c>
      <c r="L183" s="1">
        <v>0</v>
      </c>
      <c r="M183" s="1">
        <v>0</v>
      </c>
      <c r="N183" s="1">
        <v>0</v>
      </c>
      <c r="O183" s="17">
        <v>1</v>
      </c>
      <c r="P183" s="17">
        <v>0.58947368421052626</v>
      </c>
      <c r="Q183" s="17">
        <v>1</v>
      </c>
      <c r="R183" s="17">
        <v>1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</row>
    <row r="184" spans="1:36" x14ac:dyDescent="0.25">
      <c r="A184" t="s">
        <v>173</v>
      </c>
      <c r="B184" t="s">
        <v>855</v>
      </c>
      <c r="C184" t="s">
        <v>32</v>
      </c>
      <c r="D184" t="s">
        <v>34</v>
      </c>
      <c r="E184" t="s">
        <v>31</v>
      </c>
      <c r="F184" t="s">
        <v>32</v>
      </c>
      <c r="G184" s="1">
        <v>0</v>
      </c>
      <c r="H184" s="1">
        <v>0</v>
      </c>
      <c r="I184" s="1">
        <v>2630.2833333333301</v>
      </c>
      <c r="J184" s="1">
        <v>1295.5833333333333</v>
      </c>
      <c r="K184" s="1">
        <v>0</v>
      </c>
      <c r="L184" s="1">
        <v>0</v>
      </c>
      <c r="M184" s="1">
        <v>431.583333333334</v>
      </c>
      <c r="N184" s="1">
        <v>442.25</v>
      </c>
      <c r="O184" s="17">
        <v>1</v>
      </c>
      <c r="P184" s="17">
        <v>0.49256417242755912</v>
      </c>
      <c r="Q184" s="17">
        <v>1</v>
      </c>
      <c r="R184" s="17">
        <v>1.024715195983779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</row>
    <row r="185" spans="1:36" x14ac:dyDescent="0.25">
      <c r="A185" t="s">
        <v>585</v>
      </c>
      <c r="B185" t="s">
        <v>856</v>
      </c>
      <c r="C185" t="s">
        <v>32</v>
      </c>
      <c r="D185" t="s">
        <v>34</v>
      </c>
      <c r="E185" t="s">
        <v>31</v>
      </c>
      <c r="F185" t="s">
        <v>32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7">
        <v>1</v>
      </c>
      <c r="P185" s="17">
        <v>1</v>
      </c>
      <c r="Q185" s="17">
        <v>1</v>
      </c>
      <c r="R185" s="17">
        <v>1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</row>
    <row r="186" spans="1:36" x14ac:dyDescent="0.25">
      <c r="A186" t="s">
        <v>174</v>
      </c>
      <c r="B186" t="s">
        <v>857</v>
      </c>
      <c r="C186" t="s">
        <v>32</v>
      </c>
      <c r="D186" t="s">
        <v>34</v>
      </c>
      <c r="E186" t="s">
        <v>31</v>
      </c>
      <c r="F186" t="s">
        <v>32</v>
      </c>
      <c r="G186" s="1">
        <v>720</v>
      </c>
      <c r="H186" s="1">
        <v>730.33333333333337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7">
        <v>1.0143518518518519</v>
      </c>
      <c r="P186" s="17">
        <v>1</v>
      </c>
      <c r="Q186" s="17">
        <v>1</v>
      </c>
      <c r="R186" s="17">
        <v>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</row>
    <row r="187" spans="1:36" x14ac:dyDescent="0.25">
      <c r="A187" t="s">
        <v>175</v>
      </c>
      <c r="B187" t="s">
        <v>858</v>
      </c>
      <c r="C187" t="s">
        <v>32</v>
      </c>
      <c r="D187" t="s">
        <v>34</v>
      </c>
      <c r="E187" t="s">
        <v>31</v>
      </c>
      <c r="F187" t="s">
        <v>32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7">
        <v>1</v>
      </c>
      <c r="P187" s="17">
        <v>1</v>
      </c>
      <c r="Q187" s="17">
        <v>1</v>
      </c>
      <c r="R187" s="17">
        <v>1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</row>
    <row r="188" spans="1:36" x14ac:dyDescent="0.25">
      <c r="A188" t="s">
        <v>176</v>
      </c>
      <c r="B188" t="s">
        <v>859</v>
      </c>
      <c r="C188" t="s">
        <v>32</v>
      </c>
      <c r="D188" t="s">
        <v>34</v>
      </c>
      <c r="E188" t="s">
        <v>31</v>
      </c>
      <c r="F188" t="s">
        <v>32</v>
      </c>
      <c r="G188" s="1">
        <v>5424.25</v>
      </c>
      <c r="H188" s="1">
        <v>4399.75</v>
      </c>
      <c r="I188" s="1">
        <v>105</v>
      </c>
      <c r="J188" s="1">
        <v>0</v>
      </c>
      <c r="K188" s="1">
        <v>1021</v>
      </c>
      <c r="L188" s="1">
        <v>556.25</v>
      </c>
      <c r="M188" s="1">
        <v>0</v>
      </c>
      <c r="N188" s="1">
        <v>0</v>
      </c>
      <c r="O188" s="17">
        <v>0.8111259621145781</v>
      </c>
      <c r="P188" s="17">
        <v>0</v>
      </c>
      <c r="Q188" s="17">
        <v>0.54480901077375121</v>
      </c>
      <c r="R188" s="17">
        <v>1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</row>
    <row r="189" spans="1:36" x14ac:dyDescent="0.25">
      <c r="A189" t="s">
        <v>177</v>
      </c>
      <c r="B189" t="s">
        <v>860</v>
      </c>
      <c r="C189" t="s">
        <v>32</v>
      </c>
      <c r="D189" t="s">
        <v>34</v>
      </c>
      <c r="E189" t="s">
        <v>31</v>
      </c>
      <c r="F189" t="s">
        <v>32</v>
      </c>
      <c r="G189" s="1">
        <v>3784.5</v>
      </c>
      <c r="H189" s="1">
        <v>2768</v>
      </c>
      <c r="I189" s="1">
        <v>0</v>
      </c>
      <c r="J189" s="1">
        <v>0</v>
      </c>
      <c r="K189" s="1">
        <v>311.75</v>
      </c>
      <c r="L189" s="1">
        <v>329.5</v>
      </c>
      <c r="M189" s="1">
        <v>0</v>
      </c>
      <c r="N189" s="1">
        <v>0</v>
      </c>
      <c r="O189" s="17">
        <v>0.73140441273616064</v>
      </c>
      <c r="P189" s="17">
        <v>1</v>
      </c>
      <c r="Q189" s="17">
        <v>1.0569366479550921</v>
      </c>
      <c r="R189" s="17">
        <v>1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</row>
    <row r="190" spans="1:36" x14ac:dyDescent="0.25">
      <c r="A190" t="s">
        <v>139</v>
      </c>
      <c r="B190" t="s">
        <v>861</v>
      </c>
      <c r="C190" t="s">
        <v>32</v>
      </c>
      <c r="D190" t="s">
        <v>34</v>
      </c>
      <c r="E190" t="s">
        <v>31</v>
      </c>
      <c r="F190" t="s">
        <v>32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7">
        <v>1</v>
      </c>
      <c r="P190" s="17">
        <v>1</v>
      </c>
      <c r="Q190" s="17">
        <v>1</v>
      </c>
      <c r="R190" s="17">
        <v>1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</row>
    <row r="191" spans="1:36" x14ac:dyDescent="0.25">
      <c r="A191" t="s">
        <v>142</v>
      </c>
      <c r="B191" t="s">
        <v>862</v>
      </c>
      <c r="C191" t="s">
        <v>32</v>
      </c>
      <c r="D191" t="s">
        <v>34</v>
      </c>
      <c r="E191" t="s">
        <v>31</v>
      </c>
      <c r="F191" t="s">
        <v>32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7">
        <v>1</v>
      </c>
      <c r="P191" s="17">
        <v>1</v>
      </c>
      <c r="Q191" s="17">
        <v>1</v>
      </c>
      <c r="R191" s="17">
        <v>1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</row>
    <row r="192" spans="1:36" x14ac:dyDescent="0.25">
      <c r="A192" t="s">
        <v>143</v>
      </c>
      <c r="B192" t="s">
        <v>863</v>
      </c>
      <c r="C192" t="s">
        <v>32</v>
      </c>
      <c r="D192" t="s">
        <v>34</v>
      </c>
      <c r="E192" t="s">
        <v>31</v>
      </c>
      <c r="F192" t="s">
        <v>32</v>
      </c>
      <c r="G192" s="1">
        <v>3813.5</v>
      </c>
      <c r="H192" s="1">
        <v>2458.0666666666666</v>
      </c>
      <c r="I192" s="1">
        <v>678.5</v>
      </c>
      <c r="J192" s="1">
        <v>85.5</v>
      </c>
      <c r="K192" s="1">
        <v>0</v>
      </c>
      <c r="L192" s="1">
        <v>0</v>
      </c>
      <c r="M192" s="1">
        <v>0</v>
      </c>
      <c r="N192" s="1">
        <v>0</v>
      </c>
      <c r="O192" s="17">
        <v>0.64456973034395348</v>
      </c>
      <c r="P192" s="17">
        <v>0.12601326455416359</v>
      </c>
      <c r="Q192" s="17">
        <v>1</v>
      </c>
      <c r="R192" s="17">
        <v>1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</row>
    <row r="193" spans="1:36" x14ac:dyDescent="0.25">
      <c r="A193" t="s">
        <v>166</v>
      </c>
      <c r="B193" t="s">
        <v>864</v>
      </c>
      <c r="C193" t="s">
        <v>32</v>
      </c>
      <c r="D193" t="s">
        <v>34</v>
      </c>
      <c r="E193" t="s">
        <v>31</v>
      </c>
      <c r="F193" t="s">
        <v>32</v>
      </c>
      <c r="G193" s="1">
        <v>1530</v>
      </c>
      <c r="H193" s="1">
        <v>1676.2666666666667</v>
      </c>
      <c r="I193" s="1">
        <v>847.5</v>
      </c>
      <c r="J193" s="1">
        <v>570.5</v>
      </c>
      <c r="K193" s="1">
        <v>0</v>
      </c>
      <c r="L193" s="1">
        <v>0</v>
      </c>
      <c r="M193" s="1">
        <v>0</v>
      </c>
      <c r="N193" s="1">
        <v>0</v>
      </c>
      <c r="O193" s="17">
        <v>1.0955991285403051</v>
      </c>
      <c r="P193" s="17">
        <v>0.67315634218289089</v>
      </c>
      <c r="Q193" s="17">
        <v>1</v>
      </c>
      <c r="R193" s="17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</row>
    <row r="194" spans="1:36" x14ac:dyDescent="0.25">
      <c r="A194" t="s">
        <v>182</v>
      </c>
      <c r="B194" t="s">
        <v>865</v>
      </c>
      <c r="C194" t="s">
        <v>32</v>
      </c>
      <c r="D194" t="s">
        <v>34</v>
      </c>
      <c r="E194" t="s">
        <v>31</v>
      </c>
      <c r="F194" t="s">
        <v>32</v>
      </c>
      <c r="G194" s="1">
        <v>848.25</v>
      </c>
      <c r="H194" s="1">
        <v>850.16666666666663</v>
      </c>
      <c r="I194" s="1">
        <v>436</v>
      </c>
      <c r="J194" s="1">
        <v>449.25</v>
      </c>
      <c r="K194" s="1">
        <v>0</v>
      </c>
      <c r="L194" s="1">
        <v>0</v>
      </c>
      <c r="M194" s="1">
        <v>0</v>
      </c>
      <c r="N194" s="1">
        <v>0</v>
      </c>
      <c r="O194" s="17">
        <v>1.0022595539836918</v>
      </c>
      <c r="P194" s="17">
        <v>1.0303899082568808</v>
      </c>
      <c r="Q194" s="17">
        <v>1</v>
      </c>
      <c r="R194" s="17">
        <v>1</v>
      </c>
      <c r="S194">
        <v>0</v>
      </c>
      <c r="T194">
        <v>0</v>
      </c>
      <c r="U194">
        <v>0</v>
      </c>
      <c r="V194">
        <v>9.5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</row>
    <row r="195" spans="1:36" x14ac:dyDescent="0.25">
      <c r="A195" t="s">
        <v>554</v>
      </c>
      <c r="B195" t="s">
        <v>866</v>
      </c>
      <c r="C195" t="s">
        <v>32</v>
      </c>
      <c r="D195" t="s">
        <v>34</v>
      </c>
      <c r="E195" t="s">
        <v>31</v>
      </c>
      <c r="F195" t="s">
        <v>32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7">
        <v>1</v>
      </c>
      <c r="P195" s="17">
        <v>1</v>
      </c>
      <c r="Q195" s="17">
        <v>1</v>
      </c>
      <c r="R195" s="17">
        <v>1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</row>
    <row r="196" spans="1:36" x14ac:dyDescent="0.25">
      <c r="A196" t="s">
        <v>183</v>
      </c>
      <c r="B196" t="s">
        <v>867</v>
      </c>
      <c r="C196" t="s">
        <v>32</v>
      </c>
      <c r="D196" t="s">
        <v>34</v>
      </c>
      <c r="E196" t="s">
        <v>31</v>
      </c>
      <c r="F196" t="s">
        <v>32</v>
      </c>
      <c r="G196" s="1">
        <v>741</v>
      </c>
      <c r="H196" s="1">
        <v>490</v>
      </c>
      <c r="I196" s="1">
        <v>942</v>
      </c>
      <c r="J196" s="1">
        <v>716.5</v>
      </c>
      <c r="K196" s="1">
        <v>0</v>
      </c>
      <c r="L196" s="1">
        <v>0</v>
      </c>
      <c r="M196" s="1">
        <v>0</v>
      </c>
      <c r="N196" s="1">
        <v>0</v>
      </c>
      <c r="O196" s="17">
        <v>0.66126855600539813</v>
      </c>
      <c r="P196" s="17">
        <v>0.76061571125265393</v>
      </c>
      <c r="Q196" s="17">
        <v>1</v>
      </c>
      <c r="R196" s="17">
        <v>1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</row>
    <row r="197" spans="1:36" x14ac:dyDescent="0.25">
      <c r="A197" t="s">
        <v>167</v>
      </c>
      <c r="B197" t="s">
        <v>868</v>
      </c>
      <c r="C197" t="s">
        <v>32</v>
      </c>
      <c r="D197" t="s">
        <v>34</v>
      </c>
      <c r="E197" t="s">
        <v>31</v>
      </c>
      <c r="F197" t="s">
        <v>32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7">
        <v>1</v>
      </c>
      <c r="P197" s="17">
        <v>1</v>
      </c>
      <c r="Q197" s="17">
        <v>1</v>
      </c>
      <c r="R197" s="17">
        <v>1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</row>
    <row r="198" spans="1:36" x14ac:dyDescent="0.25">
      <c r="A198" t="s">
        <v>171</v>
      </c>
      <c r="B198" t="s">
        <v>869</v>
      </c>
      <c r="C198" t="s">
        <v>32</v>
      </c>
      <c r="D198" t="s">
        <v>34</v>
      </c>
      <c r="E198" t="s">
        <v>31</v>
      </c>
      <c r="F198" t="s">
        <v>32</v>
      </c>
      <c r="G198" s="1">
        <v>2816.5</v>
      </c>
      <c r="H198" s="1">
        <v>1735.5</v>
      </c>
      <c r="I198" s="1">
        <v>1412</v>
      </c>
      <c r="J198" s="1">
        <v>839.08333333333337</v>
      </c>
      <c r="K198" s="1">
        <v>157.5</v>
      </c>
      <c r="L198" s="1">
        <v>96</v>
      </c>
      <c r="M198" s="1">
        <v>315</v>
      </c>
      <c r="N198" s="1">
        <v>278.5</v>
      </c>
      <c r="O198" s="17">
        <v>0.61619030711876444</v>
      </c>
      <c r="P198" s="17">
        <v>0.59425165250236067</v>
      </c>
      <c r="Q198" s="17">
        <v>0.60952380952380958</v>
      </c>
      <c r="R198" s="17">
        <v>0.88412698412698409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</row>
    <row r="199" spans="1:36" x14ac:dyDescent="0.25">
      <c r="A199" t="s">
        <v>160</v>
      </c>
      <c r="B199" t="s">
        <v>870</v>
      </c>
      <c r="C199" t="s">
        <v>32</v>
      </c>
      <c r="D199" t="s">
        <v>34</v>
      </c>
      <c r="E199" t="s">
        <v>31</v>
      </c>
      <c r="F199" t="s">
        <v>32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7">
        <v>1</v>
      </c>
      <c r="P199" s="17">
        <v>1</v>
      </c>
      <c r="Q199" s="17">
        <v>1</v>
      </c>
      <c r="R199" s="17">
        <v>1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</row>
    <row r="200" spans="1:36" x14ac:dyDescent="0.25">
      <c r="A200" t="s">
        <v>162</v>
      </c>
      <c r="B200" t="s">
        <v>871</v>
      </c>
      <c r="C200" t="s">
        <v>32</v>
      </c>
      <c r="D200" t="s">
        <v>34</v>
      </c>
      <c r="E200" t="s">
        <v>31</v>
      </c>
      <c r="F200" t="s">
        <v>32</v>
      </c>
      <c r="G200" s="1">
        <v>0</v>
      </c>
      <c r="H200" s="1">
        <v>0</v>
      </c>
      <c r="I200" s="1">
        <v>918.5</v>
      </c>
      <c r="J200" s="1">
        <v>651.4</v>
      </c>
      <c r="K200" s="1">
        <v>0</v>
      </c>
      <c r="L200" s="1">
        <v>0</v>
      </c>
      <c r="M200" s="1">
        <v>166</v>
      </c>
      <c r="N200" s="1">
        <v>160.5</v>
      </c>
      <c r="O200" s="17">
        <v>1</v>
      </c>
      <c r="P200" s="17">
        <v>0.70919978225367442</v>
      </c>
      <c r="Q200" s="17">
        <v>1</v>
      </c>
      <c r="R200" s="17">
        <v>0.9668674698795181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</row>
    <row r="201" spans="1:36" x14ac:dyDescent="0.25">
      <c r="A201" t="s">
        <v>163</v>
      </c>
      <c r="B201" t="s">
        <v>872</v>
      </c>
      <c r="C201" t="s">
        <v>32</v>
      </c>
      <c r="D201" t="s">
        <v>34</v>
      </c>
      <c r="E201" t="s">
        <v>31</v>
      </c>
      <c r="F201" t="s">
        <v>32</v>
      </c>
      <c r="G201" s="1">
        <v>2687.25</v>
      </c>
      <c r="H201" s="1">
        <v>2017</v>
      </c>
      <c r="I201" s="1">
        <v>1066.5</v>
      </c>
      <c r="J201" s="1">
        <v>676</v>
      </c>
      <c r="K201" s="1">
        <v>343.75</v>
      </c>
      <c r="L201" s="1">
        <v>355.25</v>
      </c>
      <c r="M201" s="1">
        <v>0</v>
      </c>
      <c r="N201" s="1">
        <v>0</v>
      </c>
      <c r="O201" s="17">
        <v>0.75058144943715699</v>
      </c>
      <c r="P201" s="17">
        <v>0.63384903891233002</v>
      </c>
      <c r="Q201" s="17">
        <v>1.0334545454545454</v>
      </c>
      <c r="R201" s="17">
        <v>1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</row>
    <row r="202" spans="1:36" x14ac:dyDescent="0.25">
      <c r="A202" t="s">
        <v>164</v>
      </c>
      <c r="B202" t="s">
        <v>873</v>
      </c>
      <c r="C202" t="s">
        <v>32</v>
      </c>
      <c r="D202" t="s">
        <v>34</v>
      </c>
      <c r="E202" t="s">
        <v>31</v>
      </c>
      <c r="F202" t="s">
        <v>32</v>
      </c>
      <c r="G202" s="1">
        <v>3184.9166666666702</v>
      </c>
      <c r="H202" s="1">
        <v>2493.5166666666669</v>
      </c>
      <c r="I202" s="1">
        <v>1122.75</v>
      </c>
      <c r="J202" s="1">
        <v>764.66666666666663</v>
      </c>
      <c r="K202" s="1">
        <v>362</v>
      </c>
      <c r="L202" s="1">
        <v>355.25</v>
      </c>
      <c r="M202" s="1">
        <v>0</v>
      </c>
      <c r="N202" s="1">
        <v>0</v>
      </c>
      <c r="O202" s="17">
        <v>0.78291425730657449</v>
      </c>
      <c r="P202" s="17">
        <v>0.68106583537445264</v>
      </c>
      <c r="Q202" s="17">
        <v>0.98135359116022103</v>
      </c>
      <c r="R202" s="17">
        <v>1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</row>
    <row r="203" spans="1:36" x14ac:dyDescent="0.25">
      <c r="A203" t="s">
        <v>165</v>
      </c>
      <c r="B203" t="s">
        <v>874</v>
      </c>
      <c r="C203" t="s">
        <v>32</v>
      </c>
      <c r="D203" t="s">
        <v>34</v>
      </c>
      <c r="E203" t="s">
        <v>31</v>
      </c>
      <c r="F203" t="s">
        <v>32</v>
      </c>
      <c r="G203" s="1">
        <v>0</v>
      </c>
      <c r="H203" s="1">
        <v>0</v>
      </c>
      <c r="I203" s="1">
        <v>416</v>
      </c>
      <c r="J203" s="1">
        <v>453.75</v>
      </c>
      <c r="K203" s="1">
        <v>0</v>
      </c>
      <c r="L203" s="1">
        <v>0</v>
      </c>
      <c r="M203" s="1">
        <v>0</v>
      </c>
      <c r="N203" s="1">
        <v>0</v>
      </c>
      <c r="O203" s="17">
        <v>1</v>
      </c>
      <c r="P203" s="17">
        <v>1.0907451923076923</v>
      </c>
      <c r="Q203" s="17">
        <v>1</v>
      </c>
      <c r="R203" s="17">
        <v>1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</row>
    <row r="204" spans="1:36" x14ac:dyDescent="0.25">
      <c r="A204" t="s">
        <v>613</v>
      </c>
      <c r="B204" t="s">
        <v>875</v>
      </c>
      <c r="C204" t="s">
        <v>32</v>
      </c>
      <c r="D204" t="s">
        <v>34</v>
      </c>
      <c r="E204" t="s">
        <v>31</v>
      </c>
      <c r="F204" t="s">
        <v>32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7">
        <v>1</v>
      </c>
      <c r="P204" s="17">
        <v>1</v>
      </c>
      <c r="Q204" s="17">
        <v>1</v>
      </c>
      <c r="R204" s="17">
        <v>1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</row>
    <row r="205" spans="1:36" x14ac:dyDescent="0.25">
      <c r="A205" t="s">
        <v>141</v>
      </c>
      <c r="B205" t="s">
        <v>876</v>
      </c>
      <c r="C205" t="s">
        <v>32</v>
      </c>
      <c r="D205" t="s">
        <v>51</v>
      </c>
      <c r="E205" t="s">
        <v>31</v>
      </c>
      <c r="F205" t="s">
        <v>32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7">
        <v>1</v>
      </c>
      <c r="P205" s="17">
        <v>1</v>
      </c>
      <c r="Q205" s="17">
        <v>1</v>
      </c>
      <c r="R205" s="17">
        <v>1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</row>
    <row r="206" spans="1:36" x14ac:dyDescent="0.25">
      <c r="A206" t="s">
        <v>614</v>
      </c>
      <c r="B206" t="s">
        <v>877</v>
      </c>
      <c r="C206" t="s">
        <v>32</v>
      </c>
      <c r="D206" t="s">
        <v>51</v>
      </c>
      <c r="E206" t="s">
        <v>31</v>
      </c>
      <c r="F206" t="s">
        <v>32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7">
        <v>1</v>
      </c>
      <c r="P206" s="17">
        <v>1</v>
      </c>
      <c r="Q206" s="17">
        <v>1</v>
      </c>
      <c r="R206" s="17">
        <v>1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</row>
    <row r="207" spans="1:36" x14ac:dyDescent="0.25">
      <c r="A207" t="s">
        <v>615</v>
      </c>
      <c r="B207" t="s">
        <v>878</v>
      </c>
      <c r="C207" t="s">
        <v>32</v>
      </c>
      <c r="D207" t="s">
        <v>51</v>
      </c>
      <c r="E207" t="s">
        <v>31</v>
      </c>
      <c r="F207" t="s">
        <v>32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7">
        <v>1</v>
      </c>
      <c r="P207" s="17">
        <v>1</v>
      </c>
      <c r="Q207" s="17">
        <v>1</v>
      </c>
      <c r="R207" s="17">
        <v>1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</row>
    <row r="208" spans="1:36" x14ac:dyDescent="0.25">
      <c r="A208" t="s">
        <v>650</v>
      </c>
      <c r="B208" t="s">
        <v>879</v>
      </c>
      <c r="C208" t="s">
        <v>32</v>
      </c>
      <c r="D208" t="s">
        <v>51</v>
      </c>
      <c r="E208" t="s">
        <v>31</v>
      </c>
      <c r="F208" t="s">
        <v>32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7">
        <v>1</v>
      </c>
      <c r="P208" s="17">
        <v>1</v>
      </c>
      <c r="Q208" s="17">
        <v>1</v>
      </c>
      <c r="R208" s="17">
        <v>1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</row>
    <row r="209" spans="1:36" x14ac:dyDescent="0.25">
      <c r="A209" t="s">
        <v>150</v>
      </c>
      <c r="B209" t="s">
        <v>880</v>
      </c>
      <c r="C209" t="s">
        <v>32</v>
      </c>
      <c r="D209" t="s">
        <v>51</v>
      </c>
      <c r="E209" t="s">
        <v>31</v>
      </c>
      <c r="F209" t="s">
        <v>32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7">
        <v>1</v>
      </c>
      <c r="P209" s="17">
        <v>1</v>
      </c>
      <c r="Q209" s="17">
        <v>1</v>
      </c>
      <c r="R209" s="17">
        <v>1</v>
      </c>
      <c r="S209">
        <v>0</v>
      </c>
      <c r="T209">
        <v>0</v>
      </c>
      <c r="U209">
        <v>128</v>
      </c>
      <c r="V209">
        <v>136.5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</row>
    <row r="210" spans="1:36" x14ac:dyDescent="0.25">
      <c r="A210" t="s">
        <v>161</v>
      </c>
      <c r="B210" t="s">
        <v>881</v>
      </c>
      <c r="C210" t="s">
        <v>32</v>
      </c>
      <c r="D210" t="s">
        <v>51</v>
      </c>
      <c r="E210" t="s">
        <v>31</v>
      </c>
      <c r="F210" t="s">
        <v>32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7">
        <v>1</v>
      </c>
      <c r="P210" s="17">
        <v>1</v>
      </c>
      <c r="Q210" s="17">
        <v>1</v>
      </c>
      <c r="R210" s="17">
        <v>1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</row>
    <row r="211" spans="1:36" x14ac:dyDescent="0.25">
      <c r="A211" t="s">
        <v>616</v>
      </c>
      <c r="B211" t="s">
        <v>882</v>
      </c>
      <c r="C211" t="s">
        <v>32</v>
      </c>
      <c r="D211" t="s">
        <v>51</v>
      </c>
      <c r="E211" t="s">
        <v>31</v>
      </c>
      <c r="F211" t="s">
        <v>32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7">
        <v>1</v>
      </c>
      <c r="P211" s="17">
        <v>1</v>
      </c>
      <c r="Q211" s="17">
        <v>1</v>
      </c>
      <c r="R211" s="17">
        <v>1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</row>
    <row r="212" spans="1:36" x14ac:dyDescent="0.25">
      <c r="A212" t="s">
        <v>144</v>
      </c>
      <c r="B212" t="s">
        <v>883</v>
      </c>
      <c r="C212" t="s">
        <v>32</v>
      </c>
      <c r="D212" t="s">
        <v>51</v>
      </c>
      <c r="E212" t="s">
        <v>31</v>
      </c>
      <c r="F212" t="s">
        <v>32</v>
      </c>
      <c r="G212" s="1">
        <v>987.5</v>
      </c>
      <c r="H212" s="1">
        <v>590.86666666666667</v>
      </c>
      <c r="I212" s="1">
        <v>625</v>
      </c>
      <c r="J212" s="1">
        <v>358.45</v>
      </c>
      <c r="K212" s="1">
        <v>0</v>
      </c>
      <c r="L212" s="1">
        <v>0</v>
      </c>
      <c r="M212" s="1">
        <v>0</v>
      </c>
      <c r="N212" s="1">
        <v>0</v>
      </c>
      <c r="O212" s="17">
        <v>0.5983459915611814</v>
      </c>
      <c r="P212" s="17">
        <v>0.57352000000000003</v>
      </c>
      <c r="Q212" s="17">
        <v>1</v>
      </c>
      <c r="R212" s="17">
        <v>1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</row>
    <row r="213" spans="1:36" x14ac:dyDescent="0.25">
      <c r="A213" t="s">
        <v>145</v>
      </c>
      <c r="B213" t="s">
        <v>884</v>
      </c>
      <c r="C213" t="s">
        <v>32</v>
      </c>
      <c r="D213" t="s">
        <v>51</v>
      </c>
      <c r="E213" t="s">
        <v>31</v>
      </c>
      <c r="F213" t="s">
        <v>32</v>
      </c>
      <c r="G213" s="1">
        <v>2726.25</v>
      </c>
      <c r="H213" s="1">
        <v>1927.1666666666667</v>
      </c>
      <c r="I213" s="1">
        <v>200.5</v>
      </c>
      <c r="J213" s="1">
        <v>67.5</v>
      </c>
      <c r="K213" s="1">
        <v>145</v>
      </c>
      <c r="L213" s="1">
        <v>146</v>
      </c>
      <c r="M213" s="1">
        <v>0</v>
      </c>
      <c r="N213" s="1">
        <v>0</v>
      </c>
      <c r="O213" s="17">
        <v>0.70689286260125328</v>
      </c>
      <c r="P213" s="17">
        <v>0.33665835411471323</v>
      </c>
      <c r="Q213" s="17">
        <v>1.0068965517241379</v>
      </c>
      <c r="R213" s="17">
        <v>1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</row>
    <row r="214" spans="1:36" x14ac:dyDescent="0.25">
      <c r="A214" t="s">
        <v>587</v>
      </c>
      <c r="B214" t="s">
        <v>885</v>
      </c>
      <c r="C214" t="s">
        <v>32</v>
      </c>
      <c r="D214" t="s">
        <v>51</v>
      </c>
      <c r="E214" t="s">
        <v>31</v>
      </c>
      <c r="F214" t="s">
        <v>32</v>
      </c>
      <c r="G214" s="1">
        <v>527</v>
      </c>
      <c r="H214" s="1">
        <v>392.25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7">
        <v>0.7443074003795066</v>
      </c>
      <c r="P214" s="17">
        <v>1</v>
      </c>
      <c r="Q214" s="17">
        <v>1</v>
      </c>
      <c r="R214" s="17">
        <v>1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</row>
    <row r="215" spans="1:36" x14ac:dyDescent="0.25">
      <c r="A215" t="s">
        <v>588</v>
      </c>
      <c r="B215" t="s">
        <v>886</v>
      </c>
      <c r="C215" t="s">
        <v>32</v>
      </c>
      <c r="D215" t="s">
        <v>71</v>
      </c>
      <c r="E215" t="s">
        <v>31</v>
      </c>
      <c r="F215" t="s">
        <v>32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7">
        <v>1</v>
      </c>
      <c r="P215" s="17">
        <v>1</v>
      </c>
      <c r="Q215" s="17">
        <v>1</v>
      </c>
      <c r="R215" s="17">
        <v>1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</row>
    <row r="216" spans="1:36" x14ac:dyDescent="0.25">
      <c r="A216" t="s">
        <v>169</v>
      </c>
      <c r="B216" t="s">
        <v>887</v>
      </c>
      <c r="C216" t="s">
        <v>32</v>
      </c>
      <c r="D216" t="s">
        <v>77</v>
      </c>
      <c r="E216" t="s">
        <v>31</v>
      </c>
      <c r="F216" t="s">
        <v>32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7">
        <v>1</v>
      </c>
      <c r="P216" s="17">
        <v>1</v>
      </c>
      <c r="Q216" s="17">
        <v>1</v>
      </c>
      <c r="R216" s="17">
        <v>1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</row>
    <row r="217" spans="1:36" x14ac:dyDescent="0.25">
      <c r="A217" t="s">
        <v>178</v>
      </c>
      <c r="B217" t="s">
        <v>888</v>
      </c>
      <c r="C217" t="s">
        <v>32</v>
      </c>
      <c r="D217" t="s">
        <v>77</v>
      </c>
      <c r="E217" t="s">
        <v>31</v>
      </c>
      <c r="F217" t="s">
        <v>32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7">
        <v>1</v>
      </c>
      <c r="P217" s="17">
        <v>1</v>
      </c>
      <c r="Q217" s="17">
        <v>1</v>
      </c>
      <c r="R217" s="17">
        <v>1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</row>
    <row r="218" spans="1:36" x14ac:dyDescent="0.25">
      <c r="A218" t="s">
        <v>159</v>
      </c>
      <c r="B218" t="s">
        <v>889</v>
      </c>
      <c r="C218" t="s">
        <v>32</v>
      </c>
      <c r="D218" t="s">
        <v>77</v>
      </c>
      <c r="E218" t="s">
        <v>31</v>
      </c>
      <c r="F218" t="s">
        <v>32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7">
        <v>1</v>
      </c>
      <c r="P218" s="17">
        <v>1</v>
      </c>
      <c r="Q218" s="17">
        <v>1</v>
      </c>
      <c r="R218" s="17">
        <v>1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</row>
    <row r="219" spans="1:36" x14ac:dyDescent="0.25">
      <c r="A219" t="s">
        <v>137</v>
      </c>
      <c r="B219" t="s">
        <v>890</v>
      </c>
      <c r="C219" t="s">
        <v>32</v>
      </c>
      <c r="D219" t="s">
        <v>34</v>
      </c>
      <c r="E219" t="s">
        <v>31</v>
      </c>
      <c r="F219" t="s">
        <v>32</v>
      </c>
      <c r="G219" s="1">
        <v>0</v>
      </c>
      <c r="H219" s="1">
        <v>0</v>
      </c>
      <c r="I219" s="1">
        <v>142.5</v>
      </c>
      <c r="J219" s="1">
        <v>142.5</v>
      </c>
      <c r="K219" s="1">
        <v>0</v>
      </c>
      <c r="L219" s="1">
        <v>0</v>
      </c>
      <c r="M219" s="1">
        <v>0</v>
      </c>
      <c r="N219" s="1">
        <v>0</v>
      </c>
      <c r="O219" s="17">
        <v>1</v>
      </c>
      <c r="P219" s="17">
        <v>1</v>
      </c>
      <c r="Q219" s="17">
        <v>1</v>
      </c>
      <c r="R219" s="17">
        <v>1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</row>
    <row r="220" spans="1:36" x14ac:dyDescent="0.25">
      <c r="A220" t="s">
        <v>589</v>
      </c>
      <c r="B220" t="s">
        <v>891</v>
      </c>
      <c r="C220" t="s">
        <v>32</v>
      </c>
      <c r="D220" t="s">
        <v>39</v>
      </c>
      <c r="E220" t="s">
        <v>31</v>
      </c>
      <c r="F220" t="s">
        <v>32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7">
        <v>1</v>
      </c>
      <c r="P220" s="17">
        <v>1</v>
      </c>
      <c r="Q220" s="17">
        <v>1</v>
      </c>
      <c r="R220" s="17">
        <v>1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</row>
    <row r="221" spans="1:36" x14ac:dyDescent="0.25">
      <c r="A221" t="s">
        <v>590</v>
      </c>
      <c r="B221" t="s">
        <v>892</v>
      </c>
      <c r="C221" t="s">
        <v>32</v>
      </c>
      <c r="D221" t="s">
        <v>39</v>
      </c>
      <c r="E221" t="s">
        <v>31</v>
      </c>
      <c r="F221" t="s">
        <v>32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7">
        <v>1</v>
      </c>
      <c r="P221" s="17">
        <v>1</v>
      </c>
      <c r="Q221" s="17">
        <v>1</v>
      </c>
      <c r="R221" s="17">
        <v>1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</row>
    <row r="222" spans="1:36" x14ac:dyDescent="0.25">
      <c r="A222" t="s">
        <v>591</v>
      </c>
      <c r="B222" t="s">
        <v>893</v>
      </c>
      <c r="C222" t="s">
        <v>32</v>
      </c>
      <c r="D222" t="s">
        <v>34</v>
      </c>
      <c r="E222" t="s">
        <v>31</v>
      </c>
      <c r="F222" t="s">
        <v>32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7">
        <v>1</v>
      </c>
      <c r="P222" s="17">
        <v>1</v>
      </c>
      <c r="Q222" s="17">
        <v>1</v>
      </c>
      <c r="R222" s="17">
        <v>1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</row>
    <row r="223" spans="1:36" x14ac:dyDescent="0.25">
      <c r="A223" t="s">
        <v>592</v>
      </c>
      <c r="B223" t="s">
        <v>894</v>
      </c>
      <c r="C223" t="s">
        <v>32</v>
      </c>
      <c r="D223" t="s">
        <v>34</v>
      </c>
      <c r="E223" t="s">
        <v>31</v>
      </c>
      <c r="F223" t="s">
        <v>32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7">
        <v>1</v>
      </c>
      <c r="P223" s="17">
        <v>1</v>
      </c>
      <c r="Q223" s="17">
        <v>1</v>
      </c>
      <c r="R223" s="17">
        <v>1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</row>
    <row r="224" spans="1:36" x14ac:dyDescent="0.25">
      <c r="A224" t="s">
        <v>551</v>
      </c>
      <c r="B224" t="s">
        <v>895</v>
      </c>
      <c r="C224" t="s">
        <v>32</v>
      </c>
      <c r="D224" t="s">
        <v>77</v>
      </c>
      <c r="E224" t="s">
        <v>31</v>
      </c>
      <c r="F224" t="s">
        <v>32</v>
      </c>
      <c r="G224" s="1">
        <v>292.5</v>
      </c>
      <c r="H224" s="1">
        <v>112.5</v>
      </c>
      <c r="I224" s="1">
        <v>315</v>
      </c>
      <c r="J224" s="1">
        <v>210</v>
      </c>
      <c r="K224" s="1">
        <v>0</v>
      </c>
      <c r="L224" s="1">
        <v>0</v>
      </c>
      <c r="M224" s="1">
        <v>0</v>
      </c>
      <c r="N224" s="1">
        <v>0</v>
      </c>
      <c r="O224" s="17">
        <v>0.38461538461538464</v>
      </c>
      <c r="P224" s="17">
        <v>0.66666666666666663</v>
      </c>
      <c r="Q224" s="17">
        <v>1</v>
      </c>
      <c r="R224" s="17">
        <v>1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</row>
    <row r="225" spans="1:36" x14ac:dyDescent="0.25">
      <c r="A225" t="s">
        <v>210</v>
      </c>
      <c r="B225" t="s">
        <v>896</v>
      </c>
      <c r="C225" t="s">
        <v>32</v>
      </c>
      <c r="D225" t="s">
        <v>77</v>
      </c>
      <c r="E225" t="s">
        <v>31</v>
      </c>
      <c r="F225" t="s">
        <v>32</v>
      </c>
      <c r="G225" s="1">
        <v>0</v>
      </c>
      <c r="H225" s="1">
        <v>0</v>
      </c>
      <c r="I225" s="1">
        <v>315</v>
      </c>
      <c r="J225" s="1">
        <v>221</v>
      </c>
      <c r="K225" s="1">
        <v>0</v>
      </c>
      <c r="L225" s="1">
        <v>0</v>
      </c>
      <c r="M225" s="1">
        <v>0</v>
      </c>
      <c r="N225" s="1">
        <v>0</v>
      </c>
      <c r="O225" s="17">
        <v>1</v>
      </c>
      <c r="P225" s="17">
        <v>0.70158730158730154</v>
      </c>
      <c r="Q225" s="17">
        <v>1</v>
      </c>
      <c r="R225" s="17">
        <v>1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</row>
    <row r="226" spans="1:36" x14ac:dyDescent="0.25">
      <c r="A226" t="s">
        <v>209</v>
      </c>
      <c r="B226" t="s">
        <v>897</v>
      </c>
      <c r="C226" t="s">
        <v>32</v>
      </c>
      <c r="D226" t="s">
        <v>77</v>
      </c>
      <c r="E226" t="s">
        <v>31</v>
      </c>
      <c r="F226" t="s">
        <v>32</v>
      </c>
      <c r="G226" s="1">
        <v>315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7">
        <v>0</v>
      </c>
      <c r="P226" s="17">
        <v>1</v>
      </c>
      <c r="Q226" s="17">
        <v>1</v>
      </c>
      <c r="R226" s="17">
        <v>1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</row>
    <row r="227" spans="1:36" x14ac:dyDescent="0.25">
      <c r="A227" t="s">
        <v>898</v>
      </c>
      <c r="B227" t="s">
        <v>899</v>
      </c>
      <c r="C227" t="s">
        <v>32</v>
      </c>
      <c r="D227" t="s">
        <v>77</v>
      </c>
      <c r="E227" t="s">
        <v>31</v>
      </c>
      <c r="F227" t="s">
        <v>32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7">
        <v>1</v>
      </c>
      <c r="P227" s="17">
        <v>1</v>
      </c>
      <c r="Q227" s="17">
        <v>1</v>
      </c>
      <c r="R227" s="17">
        <v>1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</row>
    <row r="228" spans="1:36" x14ac:dyDescent="0.25">
      <c r="A228" t="s">
        <v>217</v>
      </c>
      <c r="B228" t="s">
        <v>900</v>
      </c>
      <c r="C228" t="s">
        <v>32</v>
      </c>
      <c r="D228" t="s">
        <v>77</v>
      </c>
      <c r="E228" t="s">
        <v>31</v>
      </c>
      <c r="F228" t="s">
        <v>32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7">
        <v>1</v>
      </c>
      <c r="P228" s="17">
        <v>1</v>
      </c>
      <c r="Q228" s="17">
        <v>1</v>
      </c>
      <c r="R228" s="17">
        <v>1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</row>
    <row r="229" spans="1:36" x14ac:dyDescent="0.25">
      <c r="A229" t="s">
        <v>199</v>
      </c>
      <c r="B229" t="s">
        <v>901</v>
      </c>
      <c r="C229" t="s">
        <v>32</v>
      </c>
      <c r="D229" t="s">
        <v>71</v>
      </c>
      <c r="E229" t="s">
        <v>31</v>
      </c>
      <c r="F229" t="s">
        <v>32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7">
        <v>1</v>
      </c>
      <c r="P229" s="17">
        <v>1</v>
      </c>
      <c r="Q229" s="17">
        <v>1</v>
      </c>
      <c r="R229" s="17">
        <v>1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</row>
    <row r="230" spans="1:36" x14ac:dyDescent="0.25">
      <c r="A230" t="s">
        <v>617</v>
      </c>
      <c r="B230" t="s">
        <v>902</v>
      </c>
      <c r="C230" t="s">
        <v>32</v>
      </c>
      <c r="D230" t="s">
        <v>71</v>
      </c>
      <c r="E230" t="s">
        <v>31</v>
      </c>
      <c r="F230" t="s">
        <v>32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7">
        <v>1</v>
      </c>
      <c r="P230" s="17">
        <v>1</v>
      </c>
      <c r="Q230" s="17">
        <v>1</v>
      </c>
      <c r="R230" s="17">
        <v>1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</row>
    <row r="231" spans="1:36" x14ac:dyDescent="0.25">
      <c r="A231" t="s">
        <v>200</v>
      </c>
      <c r="B231" t="s">
        <v>903</v>
      </c>
      <c r="C231" t="s">
        <v>32</v>
      </c>
      <c r="D231" t="s">
        <v>39</v>
      </c>
      <c r="E231" t="s">
        <v>31</v>
      </c>
      <c r="F231" t="s">
        <v>32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7">
        <v>1</v>
      </c>
      <c r="P231" s="17">
        <v>1</v>
      </c>
      <c r="Q231" s="17">
        <v>1</v>
      </c>
      <c r="R231" s="17">
        <v>1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</row>
    <row r="232" spans="1:36" x14ac:dyDescent="0.25">
      <c r="A232" t="s">
        <v>201</v>
      </c>
      <c r="B232" t="s">
        <v>904</v>
      </c>
      <c r="C232" t="s">
        <v>32</v>
      </c>
      <c r="D232" t="s">
        <v>39</v>
      </c>
      <c r="E232" t="s">
        <v>31</v>
      </c>
      <c r="F232" t="s">
        <v>32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7">
        <v>1</v>
      </c>
      <c r="P232" s="17">
        <v>1</v>
      </c>
      <c r="Q232" s="17">
        <v>1</v>
      </c>
      <c r="R232" s="17">
        <v>1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</row>
    <row r="233" spans="1:36" x14ac:dyDescent="0.25">
      <c r="A233" t="s">
        <v>204</v>
      </c>
      <c r="B233" t="s">
        <v>905</v>
      </c>
      <c r="C233" t="s">
        <v>32</v>
      </c>
      <c r="D233" t="s">
        <v>39</v>
      </c>
      <c r="E233" t="s">
        <v>31</v>
      </c>
      <c r="F233" t="s">
        <v>32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7">
        <v>1</v>
      </c>
      <c r="P233" s="17">
        <v>1</v>
      </c>
      <c r="Q233" s="17">
        <v>1</v>
      </c>
      <c r="R233" s="17">
        <v>1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</row>
    <row r="234" spans="1:36" x14ac:dyDescent="0.25">
      <c r="A234" t="s">
        <v>205</v>
      </c>
      <c r="B234" t="s">
        <v>906</v>
      </c>
      <c r="C234" t="s">
        <v>32</v>
      </c>
      <c r="D234" t="s">
        <v>39</v>
      </c>
      <c r="E234" t="s">
        <v>31</v>
      </c>
      <c r="F234" t="s">
        <v>32</v>
      </c>
      <c r="G234" s="1">
        <v>1033.5</v>
      </c>
      <c r="H234" s="1">
        <v>675</v>
      </c>
      <c r="I234" s="1">
        <v>445.5</v>
      </c>
      <c r="J234" s="1">
        <v>312</v>
      </c>
      <c r="K234" s="1">
        <v>8</v>
      </c>
      <c r="L234" s="1">
        <v>8</v>
      </c>
      <c r="M234" s="1">
        <v>0</v>
      </c>
      <c r="N234" s="1">
        <v>0</v>
      </c>
      <c r="O234" s="17">
        <v>0.65312046444121918</v>
      </c>
      <c r="P234" s="17">
        <v>0.70033670033670037</v>
      </c>
      <c r="Q234" s="17">
        <v>1</v>
      </c>
      <c r="R234" s="17">
        <v>1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</row>
    <row r="235" spans="1:36" x14ac:dyDescent="0.25">
      <c r="A235" t="s">
        <v>206</v>
      </c>
      <c r="B235" t="s">
        <v>907</v>
      </c>
      <c r="C235" t="s">
        <v>32</v>
      </c>
      <c r="D235" t="s">
        <v>39</v>
      </c>
      <c r="E235" t="s">
        <v>31</v>
      </c>
      <c r="F235" t="s">
        <v>32</v>
      </c>
      <c r="G235" s="1">
        <v>605</v>
      </c>
      <c r="H235" s="1">
        <v>439.33333333333331</v>
      </c>
      <c r="I235" s="1">
        <v>643.5</v>
      </c>
      <c r="J235" s="1">
        <v>283.16666666666669</v>
      </c>
      <c r="K235" s="1">
        <v>0</v>
      </c>
      <c r="L235" s="1">
        <v>0</v>
      </c>
      <c r="M235" s="1">
        <v>0</v>
      </c>
      <c r="N235" s="1">
        <v>0</v>
      </c>
      <c r="O235" s="17">
        <v>0.72617079889807168</v>
      </c>
      <c r="P235" s="17">
        <v>0.44004144004144002</v>
      </c>
      <c r="Q235" s="17">
        <v>1</v>
      </c>
      <c r="R235" s="17">
        <v>1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</row>
    <row r="236" spans="1:36" x14ac:dyDescent="0.25">
      <c r="A236" t="s">
        <v>207</v>
      </c>
      <c r="B236" t="s">
        <v>908</v>
      </c>
      <c r="C236" t="s">
        <v>32</v>
      </c>
      <c r="D236" t="s">
        <v>39</v>
      </c>
      <c r="E236" t="s">
        <v>31</v>
      </c>
      <c r="F236" t="s">
        <v>32</v>
      </c>
      <c r="G236" s="1">
        <v>2278.0666666666698</v>
      </c>
      <c r="H236" s="1">
        <v>1941.9</v>
      </c>
      <c r="I236" s="1">
        <v>758.16666666666595</v>
      </c>
      <c r="J236" s="1">
        <v>675.5</v>
      </c>
      <c r="K236" s="1">
        <v>1595</v>
      </c>
      <c r="L236" s="1">
        <v>1429.3333333333333</v>
      </c>
      <c r="M236" s="1">
        <v>638</v>
      </c>
      <c r="N236" s="1">
        <v>628</v>
      </c>
      <c r="O236" s="17">
        <v>0.8524333499165947</v>
      </c>
      <c r="P236" s="17">
        <v>0.89096504726313552</v>
      </c>
      <c r="Q236" s="17">
        <v>0.89613375130616513</v>
      </c>
      <c r="R236" s="17">
        <v>0.98432601880877746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</row>
    <row r="237" spans="1:36" x14ac:dyDescent="0.25">
      <c r="A237" t="s">
        <v>593</v>
      </c>
      <c r="B237" t="s">
        <v>909</v>
      </c>
      <c r="C237" t="s">
        <v>32</v>
      </c>
      <c r="D237" t="s">
        <v>39</v>
      </c>
      <c r="E237" t="s">
        <v>31</v>
      </c>
      <c r="F237" t="s">
        <v>32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7">
        <v>1</v>
      </c>
      <c r="P237" s="17">
        <v>1</v>
      </c>
      <c r="Q237" s="17">
        <v>1</v>
      </c>
      <c r="R237" s="17">
        <v>1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</row>
    <row r="238" spans="1:36" x14ac:dyDescent="0.25">
      <c r="A238" t="s">
        <v>208</v>
      </c>
      <c r="B238" t="s">
        <v>910</v>
      </c>
      <c r="C238" t="s">
        <v>32</v>
      </c>
      <c r="D238" t="s">
        <v>39</v>
      </c>
      <c r="E238" t="s">
        <v>31</v>
      </c>
      <c r="F238" t="s">
        <v>32</v>
      </c>
      <c r="G238" s="1">
        <v>1186.5</v>
      </c>
      <c r="H238" s="1">
        <v>1076.5833333333333</v>
      </c>
      <c r="I238" s="1">
        <v>1088.75</v>
      </c>
      <c r="J238" s="1">
        <v>1014.25</v>
      </c>
      <c r="K238" s="1">
        <v>957</v>
      </c>
      <c r="L238" s="1">
        <v>910.75</v>
      </c>
      <c r="M238" s="1">
        <v>754</v>
      </c>
      <c r="N238" s="1">
        <v>638.5</v>
      </c>
      <c r="O238" s="17">
        <v>0.90736058435173483</v>
      </c>
      <c r="P238" s="17">
        <v>0.93157290470723308</v>
      </c>
      <c r="Q238" s="17">
        <v>0.95167189132706376</v>
      </c>
      <c r="R238" s="17">
        <v>0.84681697612732099</v>
      </c>
      <c r="S238">
        <v>289</v>
      </c>
      <c r="T238">
        <v>13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</row>
    <row r="239" spans="1:36" x14ac:dyDescent="0.25">
      <c r="A239" t="s">
        <v>188</v>
      </c>
      <c r="B239" t="s">
        <v>911</v>
      </c>
      <c r="C239" t="s">
        <v>32</v>
      </c>
      <c r="D239" t="s">
        <v>39</v>
      </c>
      <c r="E239" t="s">
        <v>31</v>
      </c>
      <c r="F239" t="s">
        <v>32</v>
      </c>
      <c r="G239" s="1">
        <v>300.5</v>
      </c>
      <c r="H239" s="1">
        <v>199.75</v>
      </c>
      <c r="I239" s="1">
        <v>258.75</v>
      </c>
      <c r="J239" s="1">
        <v>122.75</v>
      </c>
      <c r="K239" s="1">
        <v>0</v>
      </c>
      <c r="L239" s="1">
        <v>0</v>
      </c>
      <c r="M239" s="1">
        <v>0</v>
      </c>
      <c r="N239" s="1">
        <v>0</v>
      </c>
      <c r="O239" s="17">
        <v>0.66472545757071544</v>
      </c>
      <c r="P239" s="17">
        <v>0.47439613526570046</v>
      </c>
      <c r="Q239" s="17">
        <v>1</v>
      </c>
      <c r="R239" s="17">
        <v>1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</row>
    <row r="240" spans="1:36" x14ac:dyDescent="0.25">
      <c r="A240" t="s">
        <v>189</v>
      </c>
      <c r="B240" t="s">
        <v>912</v>
      </c>
      <c r="C240" t="s">
        <v>32</v>
      </c>
      <c r="D240" t="s">
        <v>39</v>
      </c>
      <c r="E240" t="s">
        <v>31</v>
      </c>
      <c r="F240" t="s">
        <v>32</v>
      </c>
      <c r="G240" s="1">
        <v>1327.5</v>
      </c>
      <c r="H240" s="1">
        <v>1225.6666666666667</v>
      </c>
      <c r="I240" s="1">
        <v>661.5</v>
      </c>
      <c r="J240" s="1">
        <v>445.33333333333331</v>
      </c>
      <c r="K240" s="1">
        <v>1040.5</v>
      </c>
      <c r="L240" s="1">
        <v>1019.5</v>
      </c>
      <c r="M240" s="1">
        <v>557.5</v>
      </c>
      <c r="N240" s="1">
        <v>420</v>
      </c>
      <c r="O240" s="17">
        <v>0.92328939108600128</v>
      </c>
      <c r="P240" s="17">
        <v>0.67321743512219701</v>
      </c>
      <c r="Q240" s="17">
        <v>0.97981739548294089</v>
      </c>
      <c r="R240" s="17">
        <v>0.75336322869955152</v>
      </c>
      <c r="S240">
        <v>63</v>
      </c>
      <c r="T240">
        <v>25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</row>
    <row r="241" spans="1:36" x14ac:dyDescent="0.25">
      <c r="A241" t="s">
        <v>190</v>
      </c>
      <c r="B241" t="s">
        <v>913</v>
      </c>
      <c r="C241" t="s">
        <v>32</v>
      </c>
      <c r="D241" t="s">
        <v>39</v>
      </c>
      <c r="E241" t="s">
        <v>31</v>
      </c>
      <c r="F241" t="s">
        <v>32</v>
      </c>
      <c r="G241" s="1">
        <v>1513</v>
      </c>
      <c r="H241" s="1">
        <v>432.25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7">
        <v>0.28569068076668869</v>
      </c>
      <c r="P241" s="17">
        <v>1</v>
      </c>
      <c r="Q241" s="17">
        <v>1</v>
      </c>
      <c r="R241" s="17">
        <v>1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</row>
    <row r="242" spans="1:36" x14ac:dyDescent="0.25">
      <c r="A242" t="s">
        <v>191</v>
      </c>
      <c r="B242" t="s">
        <v>914</v>
      </c>
      <c r="C242" t="s">
        <v>32</v>
      </c>
      <c r="D242" t="s">
        <v>39</v>
      </c>
      <c r="E242" t="s">
        <v>31</v>
      </c>
      <c r="F242" t="s">
        <v>32</v>
      </c>
      <c r="G242" s="1">
        <v>714.58333333333303</v>
      </c>
      <c r="H242" s="1">
        <v>757.5</v>
      </c>
      <c r="I242" s="1">
        <v>0</v>
      </c>
      <c r="J242" s="1">
        <v>0</v>
      </c>
      <c r="K242" s="1">
        <v>638</v>
      </c>
      <c r="L242" s="1">
        <v>673.25</v>
      </c>
      <c r="M242" s="1">
        <v>0</v>
      </c>
      <c r="N242" s="1">
        <v>0</v>
      </c>
      <c r="O242" s="17">
        <v>1.0600583090379014</v>
      </c>
      <c r="P242" s="17">
        <v>1</v>
      </c>
      <c r="Q242" s="17">
        <v>1.0552507836990597</v>
      </c>
      <c r="R242" s="17">
        <v>1</v>
      </c>
      <c r="S242">
        <v>13</v>
      </c>
      <c r="T242">
        <v>29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</row>
    <row r="243" spans="1:36" x14ac:dyDescent="0.25">
      <c r="A243" t="s">
        <v>211</v>
      </c>
      <c r="B243" t="s">
        <v>915</v>
      </c>
      <c r="C243" t="s">
        <v>32</v>
      </c>
      <c r="D243" t="s">
        <v>34</v>
      </c>
      <c r="E243" t="s">
        <v>31</v>
      </c>
      <c r="F243" t="s">
        <v>32</v>
      </c>
      <c r="G243" s="1">
        <v>282</v>
      </c>
      <c r="H243" s="1">
        <v>273.25</v>
      </c>
      <c r="I243" s="1">
        <v>296</v>
      </c>
      <c r="J243" s="1">
        <v>253</v>
      </c>
      <c r="K243" s="1">
        <v>0</v>
      </c>
      <c r="L243" s="1">
        <v>0</v>
      </c>
      <c r="M243" s="1">
        <v>0</v>
      </c>
      <c r="N243" s="1">
        <v>0</v>
      </c>
      <c r="O243" s="17">
        <v>0.96897163120567376</v>
      </c>
      <c r="P243" s="17">
        <v>0.85472972972972971</v>
      </c>
      <c r="Q243" s="17">
        <v>1</v>
      </c>
      <c r="R243" s="17">
        <v>1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</row>
    <row r="244" spans="1:36" x14ac:dyDescent="0.25">
      <c r="A244" t="s">
        <v>212</v>
      </c>
      <c r="B244" t="s">
        <v>916</v>
      </c>
      <c r="C244" t="s">
        <v>32</v>
      </c>
      <c r="D244" t="s">
        <v>34</v>
      </c>
      <c r="E244" t="s">
        <v>31</v>
      </c>
      <c r="F244" t="s">
        <v>32</v>
      </c>
      <c r="G244" s="1">
        <v>3538.0833333333367</v>
      </c>
      <c r="H244" s="1">
        <v>3348.4166666666665</v>
      </c>
      <c r="I244" s="1">
        <v>988.66666666667004</v>
      </c>
      <c r="J244" s="1">
        <v>845.16666666666663</v>
      </c>
      <c r="K244" s="1">
        <v>2864.5</v>
      </c>
      <c r="L244" s="1">
        <v>2751.5</v>
      </c>
      <c r="M244" s="1">
        <v>638</v>
      </c>
      <c r="N244" s="1">
        <v>595.25</v>
      </c>
      <c r="O244" s="17">
        <v>0.94639282097180588</v>
      </c>
      <c r="P244" s="17">
        <v>0.85485502360080634</v>
      </c>
      <c r="Q244" s="17">
        <v>0.96055157968231808</v>
      </c>
      <c r="R244" s="17">
        <v>0.93299373040752354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</row>
    <row r="245" spans="1:36" x14ac:dyDescent="0.25">
      <c r="A245" t="s">
        <v>213</v>
      </c>
      <c r="B245" t="s">
        <v>917</v>
      </c>
      <c r="C245" t="s">
        <v>32</v>
      </c>
      <c r="D245" t="s">
        <v>34</v>
      </c>
      <c r="E245" t="s">
        <v>31</v>
      </c>
      <c r="F245" t="s">
        <v>32</v>
      </c>
      <c r="G245" s="1">
        <v>2005</v>
      </c>
      <c r="H245" s="1">
        <v>1457</v>
      </c>
      <c r="I245" s="1">
        <v>685.5</v>
      </c>
      <c r="J245" s="1">
        <v>524.75</v>
      </c>
      <c r="K245" s="1">
        <v>0</v>
      </c>
      <c r="L245" s="1">
        <v>0</v>
      </c>
      <c r="M245" s="1">
        <v>0</v>
      </c>
      <c r="N245" s="1">
        <v>0</v>
      </c>
      <c r="O245" s="17">
        <v>0.72668329177057356</v>
      </c>
      <c r="P245" s="17">
        <v>0.76549963530269871</v>
      </c>
      <c r="Q245" s="17">
        <v>1</v>
      </c>
      <c r="R245" s="17">
        <v>1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</row>
    <row r="246" spans="1:36" x14ac:dyDescent="0.25">
      <c r="A246" t="s">
        <v>594</v>
      </c>
      <c r="B246" t="s">
        <v>918</v>
      </c>
      <c r="C246" t="s">
        <v>32</v>
      </c>
      <c r="D246" t="s">
        <v>34</v>
      </c>
      <c r="E246" t="s">
        <v>31</v>
      </c>
      <c r="F246" t="s">
        <v>32</v>
      </c>
      <c r="G246" s="1">
        <v>235</v>
      </c>
      <c r="H246" s="1">
        <v>186.5</v>
      </c>
      <c r="I246" s="1">
        <v>449.5</v>
      </c>
      <c r="J246" s="1">
        <v>364.5</v>
      </c>
      <c r="K246" s="1">
        <v>0</v>
      </c>
      <c r="L246" s="1">
        <v>0</v>
      </c>
      <c r="M246" s="1">
        <v>0</v>
      </c>
      <c r="N246" s="1">
        <v>0</v>
      </c>
      <c r="O246" s="17">
        <v>0.79361702127659572</v>
      </c>
      <c r="P246" s="17">
        <v>0.81090100111234709</v>
      </c>
      <c r="Q246" s="17">
        <v>1</v>
      </c>
      <c r="R246" s="17">
        <v>1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</row>
    <row r="247" spans="1:36" x14ac:dyDescent="0.25">
      <c r="A247" t="s">
        <v>595</v>
      </c>
      <c r="B247" t="s">
        <v>919</v>
      </c>
      <c r="C247" t="s">
        <v>32</v>
      </c>
      <c r="D247" t="s">
        <v>34</v>
      </c>
      <c r="E247" t="s">
        <v>31</v>
      </c>
      <c r="F247" t="s">
        <v>32</v>
      </c>
      <c r="G247" s="1">
        <v>510</v>
      </c>
      <c r="H247" s="1">
        <v>255.83333333333334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7">
        <v>0.50163398692810457</v>
      </c>
      <c r="P247" s="17">
        <v>1</v>
      </c>
      <c r="Q247" s="17">
        <v>1</v>
      </c>
      <c r="R247" s="17">
        <v>1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</row>
    <row r="248" spans="1:36" x14ac:dyDescent="0.25">
      <c r="A248" t="s">
        <v>214</v>
      </c>
      <c r="B248" t="s">
        <v>920</v>
      </c>
      <c r="C248" t="s">
        <v>32</v>
      </c>
      <c r="D248" t="s">
        <v>34</v>
      </c>
      <c r="E248" t="s">
        <v>31</v>
      </c>
      <c r="F248" t="s">
        <v>32</v>
      </c>
      <c r="G248" s="1">
        <v>1148.25</v>
      </c>
      <c r="H248" s="1">
        <v>995.25</v>
      </c>
      <c r="I248" s="1">
        <v>1089</v>
      </c>
      <c r="J248" s="1">
        <v>1061.5</v>
      </c>
      <c r="K248" s="1">
        <v>957</v>
      </c>
      <c r="L248" s="1">
        <v>952.5</v>
      </c>
      <c r="M248" s="1">
        <v>952</v>
      </c>
      <c r="N248" s="1">
        <v>924</v>
      </c>
      <c r="O248" s="17">
        <v>0.86675375571521884</v>
      </c>
      <c r="P248" s="17">
        <v>0.9747474747474747</v>
      </c>
      <c r="Q248" s="17">
        <v>0.99529780564263326</v>
      </c>
      <c r="R248" s="17">
        <v>0.97058823529411764</v>
      </c>
      <c r="S248">
        <v>146</v>
      </c>
      <c r="T248">
        <v>20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</row>
    <row r="249" spans="1:36" x14ac:dyDescent="0.25">
      <c r="A249" t="s">
        <v>215</v>
      </c>
      <c r="B249" t="s">
        <v>921</v>
      </c>
      <c r="C249" t="s">
        <v>32</v>
      </c>
      <c r="D249" t="s">
        <v>34</v>
      </c>
      <c r="E249" t="s">
        <v>31</v>
      </c>
      <c r="F249" t="s">
        <v>32</v>
      </c>
      <c r="G249" s="1">
        <v>465</v>
      </c>
      <c r="H249" s="1">
        <v>282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7">
        <v>0.6064516129032258</v>
      </c>
      <c r="P249" s="17">
        <v>1</v>
      </c>
      <c r="Q249" s="17">
        <v>1</v>
      </c>
      <c r="R249" s="17">
        <v>1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</row>
    <row r="250" spans="1:36" x14ac:dyDescent="0.25">
      <c r="A250" t="s">
        <v>203</v>
      </c>
      <c r="B250" t="s">
        <v>922</v>
      </c>
      <c r="C250" t="s">
        <v>32</v>
      </c>
      <c r="D250" t="s">
        <v>34</v>
      </c>
      <c r="E250" t="s">
        <v>31</v>
      </c>
      <c r="F250" t="s">
        <v>32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7">
        <v>1</v>
      </c>
      <c r="P250" s="17">
        <v>1</v>
      </c>
      <c r="Q250" s="17">
        <v>1</v>
      </c>
      <c r="R250" s="17">
        <v>1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</row>
    <row r="251" spans="1:36" x14ac:dyDescent="0.25">
      <c r="A251" t="s">
        <v>202</v>
      </c>
      <c r="B251" t="s">
        <v>923</v>
      </c>
      <c r="C251" t="s">
        <v>32</v>
      </c>
      <c r="D251" t="s">
        <v>34</v>
      </c>
      <c r="E251" t="s">
        <v>31</v>
      </c>
      <c r="F251" t="s">
        <v>32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7">
        <v>1</v>
      </c>
      <c r="P251" s="17">
        <v>1</v>
      </c>
      <c r="Q251" s="17">
        <v>1</v>
      </c>
      <c r="R251" s="17">
        <v>1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</row>
    <row r="252" spans="1:36" x14ac:dyDescent="0.25">
      <c r="A252" t="s">
        <v>637</v>
      </c>
      <c r="B252" t="s">
        <v>924</v>
      </c>
      <c r="C252" t="s">
        <v>32</v>
      </c>
      <c r="D252" t="s">
        <v>34</v>
      </c>
      <c r="E252" t="s">
        <v>31</v>
      </c>
      <c r="F252" t="s">
        <v>32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7">
        <v>1</v>
      </c>
      <c r="P252" s="17">
        <v>1</v>
      </c>
      <c r="Q252" s="17">
        <v>1</v>
      </c>
      <c r="R252" s="17">
        <v>1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</row>
    <row r="253" spans="1:36" x14ac:dyDescent="0.25">
      <c r="A253" t="s">
        <v>638</v>
      </c>
      <c r="B253" t="s">
        <v>925</v>
      </c>
      <c r="C253" t="s">
        <v>32</v>
      </c>
      <c r="D253" t="s">
        <v>34</v>
      </c>
      <c r="E253" t="s">
        <v>31</v>
      </c>
      <c r="F253" t="s">
        <v>32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7">
        <v>1</v>
      </c>
      <c r="P253" s="17">
        <v>1</v>
      </c>
      <c r="Q253" s="17">
        <v>1</v>
      </c>
      <c r="R253" s="17">
        <v>1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</row>
    <row r="254" spans="1:36" x14ac:dyDescent="0.25">
      <c r="A254" t="s">
        <v>192</v>
      </c>
      <c r="B254" t="s">
        <v>926</v>
      </c>
      <c r="C254" t="s">
        <v>32</v>
      </c>
      <c r="D254" t="s">
        <v>34</v>
      </c>
      <c r="E254" t="s">
        <v>31</v>
      </c>
      <c r="F254" t="s">
        <v>32</v>
      </c>
      <c r="G254" s="1">
        <v>1442</v>
      </c>
      <c r="H254" s="1">
        <v>1365.3333333333333</v>
      </c>
      <c r="I254" s="1">
        <v>0</v>
      </c>
      <c r="J254" s="1">
        <v>0</v>
      </c>
      <c r="K254" s="1">
        <v>1399</v>
      </c>
      <c r="L254" s="1">
        <v>1278.75</v>
      </c>
      <c r="M254" s="1">
        <v>0</v>
      </c>
      <c r="N254" s="1">
        <v>0</v>
      </c>
      <c r="O254" s="17">
        <v>0.94683310217290795</v>
      </c>
      <c r="P254" s="17">
        <v>1</v>
      </c>
      <c r="Q254" s="17">
        <v>0.91404574696211582</v>
      </c>
      <c r="R254" s="17">
        <v>1</v>
      </c>
      <c r="S254">
        <v>177</v>
      </c>
      <c r="T254">
        <v>2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</row>
    <row r="255" spans="1:36" x14ac:dyDescent="0.25">
      <c r="A255" t="s">
        <v>193</v>
      </c>
      <c r="B255" t="s">
        <v>927</v>
      </c>
      <c r="C255" t="s">
        <v>32</v>
      </c>
      <c r="D255" t="s">
        <v>34</v>
      </c>
      <c r="E255" t="s">
        <v>31</v>
      </c>
      <c r="F255" t="s">
        <v>32</v>
      </c>
      <c r="G255" s="1">
        <v>541.5</v>
      </c>
      <c r="H255" s="1">
        <v>383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7">
        <v>0.70729455216989845</v>
      </c>
      <c r="P255" s="17">
        <v>1</v>
      </c>
      <c r="Q255" s="17">
        <v>1</v>
      </c>
      <c r="R255" s="17">
        <v>1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</row>
    <row r="256" spans="1:36" x14ac:dyDescent="0.25">
      <c r="A256" t="s">
        <v>194</v>
      </c>
      <c r="B256" t="s">
        <v>928</v>
      </c>
      <c r="C256" t="s">
        <v>32</v>
      </c>
      <c r="D256" t="s">
        <v>77</v>
      </c>
      <c r="E256" t="s">
        <v>31</v>
      </c>
      <c r="F256" t="s">
        <v>32</v>
      </c>
      <c r="G256" s="1">
        <v>658</v>
      </c>
      <c r="H256" s="1">
        <v>195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7">
        <v>0.29635258358662614</v>
      </c>
      <c r="P256" s="17">
        <v>1</v>
      </c>
      <c r="Q256" s="17">
        <v>1</v>
      </c>
      <c r="R256" s="17">
        <v>1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</row>
    <row r="257" spans="1:36" x14ac:dyDescent="0.25">
      <c r="A257" t="s">
        <v>195</v>
      </c>
      <c r="B257" t="s">
        <v>929</v>
      </c>
      <c r="C257" t="s">
        <v>32</v>
      </c>
      <c r="D257" t="s">
        <v>34</v>
      </c>
      <c r="E257" t="s">
        <v>31</v>
      </c>
      <c r="F257" t="s">
        <v>32</v>
      </c>
      <c r="G257" s="1">
        <v>309.75</v>
      </c>
      <c r="H257" s="1">
        <v>337.91666666666669</v>
      </c>
      <c r="I257" s="1">
        <v>438.75</v>
      </c>
      <c r="J257" s="1">
        <v>301.75</v>
      </c>
      <c r="K257" s="1">
        <v>0</v>
      </c>
      <c r="L257" s="1">
        <v>0</v>
      </c>
      <c r="M257" s="1">
        <v>0</v>
      </c>
      <c r="N257" s="1">
        <v>0</v>
      </c>
      <c r="O257" s="17">
        <v>1.0909335485606673</v>
      </c>
      <c r="P257" s="17">
        <v>0.68774928774928779</v>
      </c>
      <c r="Q257" s="17">
        <v>1</v>
      </c>
      <c r="R257" s="17">
        <v>1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</row>
    <row r="258" spans="1:36" x14ac:dyDescent="0.25">
      <c r="A258" t="s">
        <v>196</v>
      </c>
      <c r="B258" t="s">
        <v>930</v>
      </c>
      <c r="C258" t="s">
        <v>32</v>
      </c>
      <c r="D258" t="s">
        <v>34</v>
      </c>
      <c r="E258" t="s">
        <v>31</v>
      </c>
      <c r="F258" t="s">
        <v>32</v>
      </c>
      <c r="G258" s="1">
        <v>1787.25</v>
      </c>
      <c r="H258" s="1">
        <v>1640.25</v>
      </c>
      <c r="I258" s="1">
        <v>737.25</v>
      </c>
      <c r="J258" s="1">
        <v>564.33333333333337</v>
      </c>
      <c r="K258" s="1">
        <v>1278.5</v>
      </c>
      <c r="L258" s="1">
        <v>1297.5</v>
      </c>
      <c r="M258" s="1">
        <v>451</v>
      </c>
      <c r="N258" s="1">
        <v>365.5</v>
      </c>
      <c r="O258" s="17">
        <v>0.91775073436844312</v>
      </c>
      <c r="P258" s="17">
        <v>0.76545721713575221</v>
      </c>
      <c r="Q258" s="17">
        <v>1.0148611654282362</v>
      </c>
      <c r="R258" s="17">
        <v>0.81042128603104213</v>
      </c>
      <c r="S258">
        <v>192</v>
      </c>
      <c r="T258">
        <v>11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</row>
    <row r="259" spans="1:36" x14ac:dyDescent="0.25">
      <c r="A259" t="s">
        <v>197</v>
      </c>
      <c r="B259" t="s">
        <v>931</v>
      </c>
      <c r="C259" t="s">
        <v>32</v>
      </c>
      <c r="D259" t="s">
        <v>77</v>
      </c>
      <c r="E259" t="s">
        <v>31</v>
      </c>
      <c r="F259" t="s">
        <v>32</v>
      </c>
      <c r="G259" s="1">
        <v>156</v>
      </c>
      <c r="H259" s="1">
        <v>68.5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7">
        <v>0.4391025641025641</v>
      </c>
      <c r="P259" s="17">
        <v>1</v>
      </c>
      <c r="Q259" s="17">
        <v>1</v>
      </c>
      <c r="R259" s="17">
        <v>1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</row>
    <row r="260" spans="1:36" x14ac:dyDescent="0.25">
      <c r="A260" t="s">
        <v>198</v>
      </c>
      <c r="B260" t="s">
        <v>198</v>
      </c>
      <c r="C260" t="s">
        <v>32</v>
      </c>
      <c r="D260" t="s">
        <v>34</v>
      </c>
      <c r="E260" t="s">
        <v>31</v>
      </c>
      <c r="F260" t="s">
        <v>32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7">
        <v>1</v>
      </c>
      <c r="P260" s="17">
        <v>1</v>
      </c>
      <c r="Q260" s="17">
        <v>1</v>
      </c>
      <c r="R260" s="17">
        <v>1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</row>
    <row r="261" spans="1:36" x14ac:dyDescent="0.25">
      <c r="A261" t="s">
        <v>596</v>
      </c>
      <c r="B261" t="s">
        <v>932</v>
      </c>
      <c r="C261" t="s">
        <v>32</v>
      </c>
      <c r="D261" t="s">
        <v>34</v>
      </c>
      <c r="E261" t="s">
        <v>31</v>
      </c>
      <c r="F261" t="s">
        <v>32</v>
      </c>
      <c r="G261" s="1">
        <v>4657.5</v>
      </c>
      <c r="H261" s="1">
        <v>3006.75</v>
      </c>
      <c r="I261" s="1">
        <v>1222.5</v>
      </c>
      <c r="J261" s="1">
        <v>534</v>
      </c>
      <c r="K261" s="1">
        <v>0</v>
      </c>
      <c r="L261" s="1">
        <v>0</v>
      </c>
      <c r="M261" s="1">
        <v>0</v>
      </c>
      <c r="N261" s="1">
        <v>0</v>
      </c>
      <c r="O261" s="17">
        <v>0.64557165861513688</v>
      </c>
      <c r="P261" s="17">
        <v>0.43680981595092022</v>
      </c>
      <c r="Q261" s="17">
        <v>1</v>
      </c>
      <c r="R261" s="17">
        <v>1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</row>
    <row r="262" spans="1:36" x14ac:dyDescent="0.25">
      <c r="A262" t="s">
        <v>216</v>
      </c>
      <c r="B262" t="s">
        <v>933</v>
      </c>
      <c r="C262" t="s">
        <v>32</v>
      </c>
      <c r="D262" t="s">
        <v>51</v>
      </c>
      <c r="E262" t="s">
        <v>31</v>
      </c>
      <c r="F262" t="s">
        <v>32</v>
      </c>
      <c r="G262" s="1">
        <v>1568</v>
      </c>
      <c r="H262" s="1">
        <v>1112</v>
      </c>
      <c r="I262" s="1">
        <v>570</v>
      </c>
      <c r="J262" s="1">
        <v>316.5</v>
      </c>
      <c r="K262" s="1">
        <v>0</v>
      </c>
      <c r="L262" s="1">
        <v>0</v>
      </c>
      <c r="M262" s="1">
        <v>0</v>
      </c>
      <c r="N262" s="1">
        <v>0</v>
      </c>
      <c r="O262" s="17">
        <v>0.70918367346938771</v>
      </c>
      <c r="P262" s="17">
        <v>0.55526315789473679</v>
      </c>
      <c r="Q262" s="17">
        <v>1</v>
      </c>
      <c r="R262" s="17">
        <v>1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</row>
    <row r="263" spans="1:36" x14ac:dyDescent="0.25">
      <c r="A263" t="s">
        <v>247</v>
      </c>
      <c r="B263" t="s">
        <v>934</v>
      </c>
      <c r="C263" t="s">
        <v>32</v>
      </c>
      <c r="D263" t="s">
        <v>34</v>
      </c>
      <c r="E263" t="s">
        <v>31</v>
      </c>
      <c r="F263" t="s">
        <v>32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7">
        <v>1</v>
      </c>
      <c r="P263" s="17">
        <v>1</v>
      </c>
      <c r="Q263" s="17">
        <v>1</v>
      </c>
      <c r="R263" s="17">
        <v>1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</row>
    <row r="264" spans="1:36" x14ac:dyDescent="0.25">
      <c r="A264" t="s">
        <v>227</v>
      </c>
      <c r="B264" t="s">
        <v>935</v>
      </c>
      <c r="C264" t="s">
        <v>32</v>
      </c>
      <c r="D264" t="s">
        <v>34</v>
      </c>
      <c r="E264" t="s">
        <v>31</v>
      </c>
      <c r="F264" t="s">
        <v>32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7">
        <v>1</v>
      </c>
      <c r="P264" s="17">
        <v>1</v>
      </c>
      <c r="Q264" s="17">
        <v>1</v>
      </c>
      <c r="R264" s="17">
        <v>1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</row>
    <row r="265" spans="1:36" x14ac:dyDescent="0.25">
      <c r="A265" t="s">
        <v>240</v>
      </c>
      <c r="B265" t="s">
        <v>936</v>
      </c>
      <c r="C265" t="s">
        <v>32</v>
      </c>
      <c r="D265" t="s">
        <v>34</v>
      </c>
      <c r="E265" t="s">
        <v>31</v>
      </c>
      <c r="F265" t="s">
        <v>32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7">
        <v>1</v>
      </c>
      <c r="P265" s="17">
        <v>1</v>
      </c>
      <c r="Q265" s="17">
        <v>1</v>
      </c>
      <c r="R265" s="17">
        <v>1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</row>
    <row r="266" spans="1:36" x14ac:dyDescent="0.25">
      <c r="A266" t="s">
        <v>239</v>
      </c>
      <c r="B266" t="s">
        <v>937</v>
      </c>
      <c r="C266" t="s">
        <v>32</v>
      </c>
      <c r="D266" t="s">
        <v>34</v>
      </c>
      <c r="E266" t="s">
        <v>31</v>
      </c>
      <c r="F266" t="s">
        <v>32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7">
        <v>1</v>
      </c>
      <c r="P266" s="17">
        <v>1</v>
      </c>
      <c r="Q266" s="17">
        <v>1</v>
      </c>
      <c r="R266" s="17">
        <v>1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</row>
    <row r="267" spans="1:36" x14ac:dyDescent="0.25">
      <c r="A267" t="s">
        <v>238</v>
      </c>
      <c r="B267" t="s">
        <v>938</v>
      </c>
      <c r="C267" t="s">
        <v>32</v>
      </c>
      <c r="D267" t="s">
        <v>34</v>
      </c>
      <c r="E267" t="s">
        <v>31</v>
      </c>
      <c r="F267" t="s">
        <v>32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7">
        <v>1</v>
      </c>
      <c r="P267" s="17">
        <v>1</v>
      </c>
      <c r="Q267" s="17">
        <v>1</v>
      </c>
      <c r="R267" s="17">
        <v>1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</row>
    <row r="268" spans="1:36" x14ac:dyDescent="0.25">
      <c r="A268" t="s">
        <v>233</v>
      </c>
      <c r="B268" t="s">
        <v>939</v>
      </c>
      <c r="C268" t="s">
        <v>32</v>
      </c>
      <c r="D268" t="s">
        <v>34</v>
      </c>
      <c r="E268" t="s">
        <v>31</v>
      </c>
      <c r="F268" t="s">
        <v>32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7">
        <v>1</v>
      </c>
      <c r="P268" s="17">
        <v>1</v>
      </c>
      <c r="Q268" s="17">
        <v>1</v>
      </c>
      <c r="R268" s="17">
        <v>1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</row>
    <row r="269" spans="1:36" x14ac:dyDescent="0.25">
      <c r="A269" t="s">
        <v>234</v>
      </c>
      <c r="B269" t="s">
        <v>940</v>
      </c>
      <c r="C269" t="s">
        <v>32</v>
      </c>
      <c r="D269" t="s">
        <v>34</v>
      </c>
      <c r="E269" t="s">
        <v>31</v>
      </c>
      <c r="F269" t="s">
        <v>32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7">
        <v>1</v>
      </c>
      <c r="P269" s="17">
        <v>1</v>
      </c>
      <c r="Q269" s="17">
        <v>1</v>
      </c>
      <c r="R269" s="17">
        <v>1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</row>
    <row r="270" spans="1:36" x14ac:dyDescent="0.25">
      <c r="A270" t="s">
        <v>245</v>
      </c>
      <c r="B270" t="s">
        <v>941</v>
      </c>
      <c r="C270" t="s">
        <v>32</v>
      </c>
      <c r="D270" t="s">
        <v>34</v>
      </c>
      <c r="E270" t="s">
        <v>31</v>
      </c>
      <c r="F270" t="s">
        <v>32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7">
        <v>1</v>
      </c>
      <c r="P270" s="17">
        <v>1</v>
      </c>
      <c r="Q270" s="17">
        <v>1</v>
      </c>
      <c r="R270" s="17">
        <v>1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</row>
    <row r="271" spans="1:36" x14ac:dyDescent="0.25">
      <c r="A271" t="s">
        <v>244</v>
      </c>
      <c r="B271" t="s">
        <v>942</v>
      </c>
      <c r="C271" t="s">
        <v>32</v>
      </c>
      <c r="D271" t="s">
        <v>34</v>
      </c>
      <c r="E271" t="s">
        <v>31</v>
      </c>
      <c r="F271" t="s">
        <v>32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7">
        <v>1</v>
      </c>
      <c r="P271" s="17">
        <v>1</v>
      </c>
      <c r="Q271" s="17">
        <v>1</v>
      </c>
      <c r="R271" s="17">
        <v>1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</row>
    <row r="272" spans="1:36" x14ac:dyDescent="0.25">
      <c r="A272" t="s">
        <v>224</v>
      </c>
      <c r="B272" t="s">
        <v>943</v>
      </c>
      <c r="C272" t="s">
        <v>32</v>
      </c>
      <c r="D272" t="s">
        <v>34</v>
      </c>
      <c r="E272" t="s">
        <v>31</v>
      </c>
      <c r="F272" t="s">
        <v>32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7">
        <v>1</v>
      </c>
      <c r="P272" s="17">
        <v>1</v>
      </c>
      <c r="Q272" s="17">
        <v>1</v>
      </c>
      <c r="R272" s="17">
        <v>1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</row>
    <row r="273" spans="1:36" x14ac:dyDescent="0.25">
      <c r="A273" t="s">
        <v>251</v>
      </c>
      <c r="B273" t="s">
        <v>944</v>
      </c>
      <c r="C273" t="s">
        <v>32</v>
      </c>
      <c r="D273" t="s">
        <v>34</v>
      </c>
      <c r="E273" t="s">
        <v>31</v>
      </c>
      <c r="F273" t="s">
        <v>32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7">
        <v>1</v>
      </c>
      <c r="P273" s="17">
        <v>1</v>
      </c>
      <c r="Q273" s="17">
        <v>1</v>
      </c>
      <c r="R273" s="17">
        <v>1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</row>
    <row r="274" spans="1:36" x14ac:dyDescent="0.25">
      <c r="A274" t="s">
        <v>230</v>
      </c>
      <c r="B274" t="s">
        <v>945</v>
      </c>
      <c r="C274" t="s">
        <v>32</v>
      </c>
      <c r="D274" t="s">
        <v>34</v>
      </c>
      <c r="E274" t="s">
        <v>31</v>
      </c>
      <c r="F274" t="s">
        <v>32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7">
        <v>1</v>
      </c>
      <c r="P274" s="17">
        <v>1</v>
      </c>
      <c r="Q274" s="17">
        <v>1</v>
      </c>
      <c r="R274" s="17">
        <v>1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</row>
    <row r="275" spans="1:36" x14ac:dyDescent="0.25">
      <c r="A275" t="s">
        <v>549</v>
      </c>
      <c r="B275" t="s">
        <v>946</v>
      </c>
      <c r="C275" t="s">
        <v>32</v>
      </c>
      <c r="D275" t="s">
        <v>51</v>
      </c>
      <c r="E275" t="s">
        <v>31</v>
      </c>
      <c r="F275" t="s">
        <v>32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7">
        <v>1</v>
      </c>
      <c r="P275" s="17">
        <v>1</v>
      </c>
      <c r="Q275" s="17">
        <v>1</v>
      </c>
      <c r="R275" s="17">
        <v>1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</row>
    <row r="276" spans="1:36" x14ac:dyDescent="0.25">
      <c r="A276" t="s">
        <v>243</v>
      </c>
      <c r="B276" t="s">
        <v>947</v>
      </c>
      <c r="C276" t="s">
        <v>32</v>
      </c>
      <c r="D276" t="s">
        <v>51</v>
      </c>
      <c r="E276" t="s">
        <v>31</v>
      </c>
      <c r="F276" t="s">
        <v>32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7">
        <v>1</v>
      </c>
      <c r="P276" s="17">
        <v>1</v>
      </c>
      <c r="Q276" s="17">
        <v>1</v>
      </c>
      <c r="R276" s="17">
        <v>1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</row>
    <row r="277" spans="1:36" x14ac:dyDescent="0.25">
      <c r="A277" t="s">
        <v>254</v>
      </c>
      <c r="B277" t="s">
        <v>948</v>
      </c>
      <c r="C277" t="s">
        <v>32</v>
      </c>
      <c r="D277" t="s">
        <v>51</v>
      </c>
      <c r="E277" t="s">
        <v>31</v>
      </c>
      <c r="F277" t="s">
        <v>32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7">
        <v>1</v>
      </c>
      <c r="P277" s="17">
        <v>1</v>
      </c>
      <c r="Q277" s="17">
        <v>1</v>
      </c>
      <c r="R277" s="17">
        <v>1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</row>
    <row r="278" spans="1:36" x14ac:dyDescent="0.25">
      <c r="A278" t="s">
        <v>242</v>
      </c>
      <c r="B278" t="s">
        <v>949</v>
      </c>
      <c r="C278" t="s">
        <v>32</v>
      </c>
      <c r="D278" t="s">
        <v>51</v>
      </c>
      <c r="E278" t="s">
        <v>31</v>
      </c>
      <c r="F278" t="s">
        <v>32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7">
        <v>1</v>
      </c>
      <c r="P278" s="17">
        <v>1</v>
      </c>
      <c r="Q278" s="17">
        <v>1</v>
      </c>
      <c r="R278" s="17">
        <v>1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</row>
    <row r="279" spans="1:36" x14ac:dyDescent="0.25">
      <c r="A279" t="s">
        <v>241</v>
      </c>
      <c r="B279" t="s">
        <v>950</v>
      </c>
      <c r="C279" t="s">
        <v>32</v>
      </c>
      <c r="D279" t="s">
        <v>51</v>
      </c>
      <c r="E279" t="s">
        <v>31</v>
      </c>
      <c r="F279" t="s">
        <v>32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7">
        <v>1</v>
      </c>
      <c r="P279" s="17">
        <v>1</v>
      </c>
      <c r="Q279" s="17">
        <v>1</v>
      </c>
      <c r="R279" s="17">
        <v>1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</row>
    <row r="280" spans="1:36" x14ac:dyDescent="0.25">
      <c r="A280" t="s">
        <v>246</v>
      </c>
      <c r="B280" t="s">
        <v>951</v>
      </c>
      <c r="C280" t="s">
        <v>32</v>
      </c>
      <c r="D280" t="s">
        <v>51</v>
      </c>
      <c r="E280" t="s">
        <v>31</v>
      </c>
      <c r="F280" t="s">
        <v>32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7">
        <v>1</v>
      </c>
      <c r="P280" s="17">
        <v>1</v>
      </c>
      <c r="Q280" s="17">
        <v>1</v>
      </c>
      <c r="R280" s="17">
        <v>1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</row>
    <row r="281" spans="1:36" x14ac:dyDescent="0.25">
      <c r="A281" t="s">
        <v>250</v>
      </c>
      <c r="B281" t="s">
        <v>952</v>
      </c>
      <c r="C281" t="s">
        <v>32</v>
      </c>
      <c r="D281" t="s">
        <v>51</v>
      </c>
      <c r="E281" t="s">
        <v>31</v>
      </c>
      <c r="F281" t="s">
        <v>32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7">
        <v>1</v>
      </c>
      <c r="P281" s="17">
        <v>1</v>
      </c>
      <c r="Q281" s="17">
        <v>1</v>
      </c>
      <c r="R281" s="17">
        <v>1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</row>
    <row r="282" spans="1:36" x14ac:dyDescent="0.25">
      <c r="A282" t="s">
        <v>252</v>
      </c>
      <c r="B282" t="s">
        <v>953</v>
      </c>
      <c r="C282" t="s">
        <v>32</v>
      </c>
      <c r="D282" t="s">
        <v>51</v>
      </c>
      <c r="E282" t="s">
        <v>31</v>
      </c>
      <c r="F282" t="s">
        <v>32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7">
        <v>1</v>
      </c>
      <c r="P282" s="17">
        <v>1</v>
      </c>
      <c r="Q282" s="17">
        <v>1</v>
      </c>
      <c r="R282" s="17">
        <v>1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</row>
    <row r="283" spans="1:36" x14ac:dyDescent="0.25">
      <c r="A283" t="s">
        <v>220</v>
      </c>
      <c r="B283" t="s">
        <v>954</v>
      </c>
      <c r="C283" t="s">
        <v>32</v>
      </c>
      <c r="D283" t="s">
        <v>51</v>
      </c>
      <c r="E283" t="s">
        <v>31</v>
      </c>
      <c r="F283" t="s">
        <v>32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7">
        <v>1</v>
      </c>
      <c r="P283" s="17">
        <v>1</v>
      </c>
      <c r="Q283" s="17">
        <v>1</v>
      </c>
      <c r="R283" s="17">
        <v>1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</row>
    <row r="284" spans="1:36" x14ac:dyDescent="0.25">
      <c r="A284" t="s">
        <v>229</v>
      </c>
      <c r="B284" t="s">
        <v>955</v>
      </c>
      <c r="C284" t="s">
        <v>32</v>
      </c>
      <c r="D284" t="s">
        <v>51</v>
      </c>
      <c r="E284" t="s">
        <v>31</v>
      </c>
      <c r="F284" t="s">
        <v>32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7">
        <v>1</v>
      </c>
      <c r="P284" s="17">
        <v>1</v>
      </c>
      <c r="Q284" s="17">
        <v>1</v>
      </c>
      <c r="R284" s="17">
        <v>1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</row>
    <row r="285" spans="1:36" x14ac:dyDescent="0.25">
      <c r="A285" t="s">
        <v>228</v>
      </c>
      <c r="B285" t="s">
        <v>956</v>
      </c>
      <c r="C285" t="s">
        <v>32</v>
      </c>
      <c r="D285" t="s">
        <v>51</v>
      </c>
      <c r="E285" t="s">
        <v>31</v>
      </c>
      <c r="F285" t="s">
        <v>32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7">
        <v>1</v>
      </c>
      <c r="P285" s="17">
        <v>1</v>
      </c>
      <c r="Q285" s="17">
        <v>1</v>
      </c>
      <c r="R285" s="17">
        <v>1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</row>
    <row r="286" spans="1:36" x14ac:dyDescent="0.25">
      <c r="A286" t="s">
        <v>232</v>
      </c>
      <c r="B286" t="s">
        <v>957</v>
      </c>
      <c r="C286" t="s">
        <v>32</v>
      </c>
      <c r="D286" t="s">
        <v>51</v>
      </c>
      <c r="E286" t="s">
        <v>31</v>
      </c>
      <c r="F286" t="s">
        <v>32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7">
        <v>1</v>
      </c>
      <c r="P286" s="17">
        <v>1</v>
      </c>
      <c r="Q286" s="17">
        <v>1</v>
      </c>
      <c r="R286" s="17">
        <v>1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</row>
    <row r="287" spans="1:36" x14ac:dyDescent="0.25">
      <c r="A287" t="s">
        <v>231</v>
      </c>
      <c r="B287" t="s">
        <v>958</v>
      </c>
      <c r="C287" t="s">
        <v>32</v>
      </c>
      <c r="D287" t="s">
        <v>39</v>
      </c>
      <c r="E287" t="s">
        <v>31</v>
      </c>
      <c r="F287" t="s">
        <v>32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7">
        <v>1</v>
      </c>
      <c r="P287" s="17">
        <v>1</v>
      </c>
      <c r="Q287" s="17">
        <v>1</v>
      </c>
      <c r="R287" s="17">
        <v>1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</row>
    <row r="288" spans="1:36" x14ac:dyDescent="0.25">
      <c r="A288" t="s">
        <v>248</v>
      </c>
      <c r="B288" t="s">
        <v>959</v>
      </c>
      <c r="C288" t="s">
        <v>32</v>
      </c>
      <c r="D288" t="s">
        <v>39</v>
      </c>
      <c r="E288" t="s">
        <v>31</v>
      </c>
      <c r="F288" t="s">
        <v>32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7">
        <v>1</v>
      </c>
      <c r="P288" s="17">
        <v>1</v>
      </c>
      <c r="Q288" s="17">
        <v>1</v>
      </c>
      <c r="R288" s="17">
        <v>1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</row>
    <row r="289" spans="1:36" x14ac:dyDescent="0.25">
      <c r="A289" t="s">
        <v>225</v>
      </c>
      <c r="B289" t="s">
        <v>960</v>
      </c>
      <c r="C289" t="s">
        <v>32</v>
      </c>
      <c r="D289" t="s">
        <v>39</v>
      </c>
      <c r="E289" t="s">
        <v>31</v>
      </c>
      <c r="F289" t="s">
        <v>32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7">
        <v>1</v>
      </c>
      <c r="P289" s="17">
        <v>1</v>
      </c>
      <c r="Q289" s="17">
        <v>1</v>
      </c>
      <c r="R289" s="17">
        <v>1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</row>
    <row r="290" spans="1:36" x14ac:dyDescent="0.25">
      <c r="A290" t="s">
        <v>226</v>
      </c>
      <c r="B290" t="s">
        <v>961</v>
      </c>
      <c r="C290" t="s">
        <v>32</v>
      </c>
      <c r="D290" t="s">
        <v>39</v>
      </c>
      <c r="E290" t="s">
        <v>31</v>
      </c>
      <c r="F290" t="s">
        <v>32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7">
        <v>1</v>
      </c>
      <c r="P290" s="17">
        <v>1</v>
      </c>
      <c r="Q290" s="17">
        <v>1</v>
      </c>
      <c r="R290" s="17">
        <v>1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</row>
    <row r="291" spans="1:36" x14ac:dyDescent="0.25">
      <c r="A291" t="s">
        <v>222</v>
      </c>
      <c r="B291" t="s">
        <v>962</v>
      </c>
      <c r="C291" t="s">
        <v>32</v>
      </c>
      <c r="D291" t="s">
        <v>39</v>
      </c>
      <c r="E291" t="s">
        <v>31</v>
      </c>
      <c r="F291" t="s">
        <v>32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7">
        <v>1</v>
      </c>
      <c r="P291" s="17">
        <v>1</v>
      </c>
      <c r="Q291" s="17">
        <v>1</v>
      </c>
      <c r="R291" s="17">
        <v>1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</row>
    <row r="292" spans="1:36" x14ac:dyDescent="0.25">
      <c r="A292" t="s">
        <v>221</v>
      </c>
      <c r="B292" t="s">
        <v>963</v>
      </c>
      <c r="C292" t="s">
        <v>32</v>
      </c>
      <c r="D292" t="s">
        <v>39</v>
      </c>
      <c r="E292" t="s">
        <v>31</v>
      </c>
      <c r="F292" t="s">
        <v>32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7">
        <v>1</v>
      </c>
      <c r="P292" s="17">
        <v>1</v>
      </c>
      <c r="Q292" s="17">
        <v>1</v>
      </c>
      <c r="R292" s="17">
        <v>1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</row>
    <row r="293" spans="1:36" x14ac:dyDescent="0.25">
      <c r="A293" t="s">
        <v>235</v>
      </c>
      <c r="B293" t="s">
        <v>964</v>
      </c>
      <c r="C293" t="s">
        <v>32</v>
      </c>
      <c r="D293" t="s">
        <v>39</v>
      </c>
      <c r="E293" t="s">
        <v>31</v>
      </c>
      <c r="F293" t="s">
        <v>32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7">
        <v>1</v>
      </c>
      <c r="P293" s="17">
        <v>1</v>
      </c>
      <c r="Q293" s="17">
        <v>1</v>
      </c>
      <c r="R293" s="17">
        <v>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</row>
    <row r="294" spans="1:36" x14ac:dyDescent="0.25">
      <c r="A294" t="s">
        <v>219</v>
      </c>
      <c r="B294" t="s">
        <v>965</v>
      </c>
      <c r="C294" t="s">
        <v>32</v>
      </c>
      <c r="D294" t="s">
        <v>39</v>
      </c>
      <c r="E294" t="s">
        <v>31</v>
      </c>
      <c r="F294" t="s">
        <v>32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7">
        <v>1</v>
      </c>
      <c r="P294" s="17">
        <v>1</v>
      </c>
      <c r="Q294" s="17">
        <v>1</v>
      </c>
      <c r="R294" s="17">
        <v>1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</row>
    <row r="295" spans="1:36" x14ac:dyDescent="0.25">
      <c r="A295" t="s">
        <v>218</v>
      </c>
      <c r="B295" t="s">
        <v>966</v>
      </c>
      <c r="C295" t="s">
        <v>32</v>
      </c>
      <c r="D295" t="s">
        <v>39</v>
      </c>
      <c r="E295" t="s">
        <v>31</v>
      </c>
      <c r="F295" t="s">
        <v>32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7">
        <v>1</v>
      </c>
      <c r="P295" s="17">
        <v>1</v>
      </c>
      <c r="Q295" s="17">
        <v>1</v>
      </c>
      <c r="R295" s="17">
        <v>1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</row>
    <row r="296" spans="1:36" x14ac:dyDescent="0.25">
      <c r="A296" t="s">
        <v>223</v>
      </c>
      <c r="B296" t="s">
        <v>967</v>
      </c>
      <c r="C296" t="s">
        <v>32</v>
      </c>
      <c r="D296" t="s">
        <v>39</v>
      </c>
      <c r="E296" t="s">
        <v>31</v>
      </c>
      <c r="F296" t="s">
        <v>32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7">
        <v>1</v>
      </c>
      <c r="P296" s="17">
        <v>1</v>
      </c>
      <c r="Q296" s="17">
        <v>1</v>
      </c>
      <c r="R296" s="17">
        <v>1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</row>
    <row r="297" spans="1:36" x14ac:dyDescent="0.25">
      <c r="A297" t="s">
        <v>249</v>
      </c>
      <c r="B297" t="s">
        <v>968</v>
      </c>
      <c r="C297" t="s">
        <v>32</v>
      </c>
      <c r="D297" t="s">
        <v>39</v>
      </c>
      <c r="E297" t="s">
        <v>31</v>
      </c>
      <c r="F297" t="s">
        <v>32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7">
        <v>1</v>
      </c>
      <c r="P297" s="17">
        <v>1</v>
      </c>
      <c r="Q297" s="17">
        <v>1</v>
      </c>
      <c r="R297" s="17">
        <v>1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</row>
    <row r="298" spans="1:36" x14ac:dyDescent="0.25">
      <c r="A298" t="s">
        <v>237</v>
      </c>
      <c r="B298" t="s">
        <v>969</v>
      </c>
      <c r="C298" t="s">
        <v>32</v>
      </c>
      <c r="D298" t="s">
        <v>39</v>
      </c>
      <c r="E298" t="s">
        <v>31</v>
      </c>
      <c r="F298" t="s">
        <v>32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7">
        <v>1</v>
      </c>
      <c r="P298" s="17">
        <v>1</v>
      </c>
      <c r="Q298" s="17">
        <v>1</v>
      </c>
      <c r="R298" s="17">
        <v>1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</row>
    <row r="299" spans="1:36" x14ac:dyDescent="0.25">
      <c r="A299" t="s">
        <v>253</v>
      </c>
      <c r="B299" t="s">
        <v>970</v>
      </c>
      <c r="C299" t="s">
        <v>32</v>
      </c>
      <c r="D299" t="s">
        <v>39</v>
      </c>
      <c r="E299" t="s">
        <v>31</v>
      </c>
      <c r="F299" t="s">
        <v>32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7">
        <v>1</v>
      </c>
      <c r="P299" s="17">
        <v>1</v>
      </c>
      <c r="Q299" s="17">
        <v>1</v>
      </c>
      <c r="R299" s="17">
        <v>1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</row>
    <row r="300" spans="1:36" x14ac:dyDescent="0.25">
      <c r="A300" t="s">
        <v>657</v>
      </c>
      <c r="B300" t="s">
        <v>971</v>
      </c>
      <c r="C300" t="s">
        <v>32</v>
      </c>
      <c r="D300" t="s">
        <v>77</v>
      </c>
      <c r="E300" t="s">
        <v>31</v>
      </c>
      <c r="F300" t="s">
        <v>32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7">
        <v>1</v>
      </c>
      <c r="P300" s="17">
        <v>1</v>
      </c>
      <c r="Q300" s="17">
        <v>1</v>
      </c>
      <c r="R300" s="17">
        <v>1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</row>
    <row r="301" spans="1:36" x14ac:dyDescent="0.25">
      <c r="A301" t="s">
        <v>236</v>
      </c>
      <c r="B301" t="s">
        <v>972</v>
      </c>
      <c r="C301" t="s">
        <v>32</v>
      </c>
      <c r="D301" t="s">
        <v>71</v>
      </c>
      <c r="E301" t="s">
        <v>31</v>
      </c>
      <c r="F301" t="s">
        <v>32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7">
        <v>1</v>
      </c>
      <c r="P301" s="17">
        <v>1</v>
      </c>
      <c r="Q301" s="17">
        <v>1</v>
      </c>
      <c r="R301" s="17">
        <v>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</row>
    <row r="302" spans="1:36" x14ac:dyDescent="0.25">
      <c r="A302" t="s">
        <v>597</v>
      </c>
      <c r="B302" t="s">
        <v>973</v>
      </c>
      <c r="C302" t="s">
        <v>32</v>
      </c>
      <c r="D302" t="s">
        <v>34</v>
      </c>
      <c r="E302" t="s">
        <v>31</v>
      </c>
      <c r="F302" t="s">
        <v>32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7">
        <v>1</v>
      </c>
      <c r="P302" s="17">
        <v>1</v>
      </c>
      <c r="Q302" s="17">
        <v>1</v>
      </c>
      <c r="R302" s="17">
        <v>1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</row>
    <row r="303" spans="1:36" x14ac:dyDescent="0.25">
      <c r="A303" t="s">
        <v>598</v>
      </c>
      <c r="B303" t="s">
        <v>974</v>
      </c>
      <c r="C303" t="s">
        <v>32</v>
      </c>
      <c r="D303" t="s">
        <v>51</v>
      </c>
      <c r="E303" t="s">
        <v>31</v>
      </c>
      <c r="F303" t="s">
        <v>32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7">
        <v>1</v>
      </c>
      <c r="P303" s="17">
        <v>1</v>
      </c>
      <c r="Q303" s="17">
        <v>1</v>
      </c>
      <c r="R303" s="17">
        <v>1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</row>
    <row r="304" spans="1:36" x14ac:dyDescent="0.25">
      <c r="A304" t="s">
        <v>599</v>
      </c>
      <c r="B304" t="s">
        <v>975</v>
      </c>
      <c r="C304" t="s">
        <v>32</v>
      </c>
      <c r="D304" t="s">
        <v>39</v>
      </c>
      <c r="E304" t="s">
        <v>31</v>
      </c>
      <c r="F304" t="s">
        <v>32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7">
        <v>1</v>
      </c>
      <c r="P304" s="17">
        <v>1</v>
      </c>
      <c r="Q304" s="17">
        <v>1</v>
      </c>
      <c r="R304" s="17">
        <v>1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</row>
    <row r="305" spans="1:36" x14ac:dyDescent="0.25">
      <c r="A305" t="s">
        <v>600</v>
      </c>
      <c r="B305" t="s">
        <v>976</v>
      </c>
      <c r="C305" t="s">
        <v>32</v>
      </c>
      <c r="D305" t="s">
        <v>39</v>
      </c>
      <c r="E305" t="s">
        <v>31</v>
      </c>
      <c r="F305" t="s">
        <v>32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7">
        <v>1</v>
      </c>
      <c r="P305" s="17">
        <v>1</v>
      </c>
      <c r="Q305" s="17">
        <v>1</v>
      </c>
      <c r="R305" s="17">
        <v>1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</row>
    <row r="306" spans="1:36" x14ac:dyDescent="0.25">
      <c r="A306" t="s">
        <v>639</v>
      </c>
      <c r="B306" t="s">
        <v>977</v>
      </c>
      <c r="C306" t="s">
        <v>32</v>
      </c>
      <c r="D306" t="s">
        <v>39</v>
      </c>
      <c r="E306" t="s">
        <v>31</v>
      </c>
      <c r="F306" t="s">
        <v>32</v>
      </c>
      <c r="G306" s="1">
        <v>855</v>
      </c>
      <c r="H306" s="1">
        <v>630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7">
        <v>0.73684210526315785</v>
      </c>
      <c r="P306" s="17">
        <v>1</v>
      </c>
      <c r="Q306" s="17">
        <v>1</v>
      </c>
      <c r="R306" s="17">
        <v>1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</row>
    <row r="307" spans="1:36" x14ac:dyDescent="0.25">
      <c r="A307" t="s">
        <v>601</v>
      </c>
      <c r="B307" t="s">
        <v>978</v>
      </c>
      <c r="C307" t="s">
        <v>32</v>
      </c>
      <c r="D307" t="s">
        <v>39</v>
      </c>
      <c r="E307" t="s">
        <v>31</v>
      </c>
      <c r="F307" t="s">
        <v>32</v>
      </c>
      <c r="G307" s="1">
        <v>630</v>
      </c>
      <c r="H307" s="1">
        <v>0</v>
      </c>
      <c r="I307" s="1">
        <v>37.5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7">
        <v>0</v>
      </c>
      <c r="P307" s="17">
        <v>0</v>
      </c>
      <c r="Q307" s="17">
        <v>1</v>
      </c>
      <c r="R307" s="17">
        <v>1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</row>
    <row r="308" spans="1:36" x14ac:dyDescent="0.25">
      <c r="A308" t="s">
        <v>274</v>
      </c>
      <c r="B308" t="s">
        <v>979</v>
      </c>
      <c r="C308" t="s">
        <v>32</v>
      </c>
      <c r="D308" t="s">
        <v>39</v>
      </c>
      <c r="E308" t="s">
        <v>31</v>
      </c>
      <c r="F308" t="s">
        <v>32</v>
      </c>
      <c r="G308" s="1">
        <v>0</v>
      </c>
      <c r="H308" s="1">
        <v>0</v>
      </c>
      <c r="I308" s="1">
        <v>123.5</v>
      </c>
      <c r="J308" s="1">
        <v>51.5</v>
      </c>
      <c r="K308" s="1">
        <v>0</v>
      </c>
      <c r="L308" s="1">
        <v>0</v>
      </c>
      <c r="M308" s="1">
        <v>0</v>
      </c>
      <c r="N308" s="1">
        <v>0</v>
      </c>
      <c r="O308" s="17">
        <v>1</v>
      </c>
      <c r="P308" s="17">
        <v>0.41700404858299595</v>
      </c>
      <c r="Q308" s="17">
        <v>1</v>
      </c>
      <c r="R308" s="17">
        <v>1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</row>
    <row r="309" spans="1:36" x14ac:dyDescent="0.25">
      <c r="A309" t="s">
        <v>291</v>
      </c>
      <c r="B309" t="s">
        <v>980</v>
      </c>
      <c r="C309" t="s">
        <v>32</v>
      </c>
      <c r="D309" t="s">
        <v>77</v>
      </c>
      <c r="E309" t="s">
        <v>31</v>
      </c>
      <c r="F309" t="s">
        <v>32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7">
        <v>1</v>
      </c>
      <c r="P309" s="17">
        <v>1</v>
      </c>
      <c r="Q309" s="17">
        <v>1</v>
      </c>
      <c r="R309" s="17">
        <v>1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</row>
    <row r="310" spans="1:36" x14ac:dyDescent="0.25">
      <c r="A310" t="s">
        <v>602</v>
      </c>
      <c r="B310" t="s">
        <v>981</v>
      </c>
      <c r="C310" t="s">
        <v>32</v>
      </c>
      <c r="D310" t="s">
        <v>34</v>
      </c>
      <c r="E310" t="s">
        <v>31</v>
      </c>
      <c r="F310" t="s">
        <v>32</v>
      </c>
      <c r="G310" s="1">
        <v>1327.5</v>
      </c>
      <c r="H310" s="1">
        <v>1038.75</v>
      </c>
      <c r="I310" s="1">
        <v>630</v>
      </c>
      <c r="J310" s="1">
        <v>388.5</v>
      </c>
      <c r="K310" s="1">
        <v>0</v>
      </c>
      <c r="L310" s="1">
        <v>0</v>
      </c>
      <c r="M310" s="1">
        <v>0</v>
      </c>
      <c r="N310" s="1">
        <v>0</v>
      </c>
      <c r="O310" s="17">
        <v>0.78248587570621464</v>
      </c>
      <c r="P310" s="17">
        <v>0.6166666666666667</v>
      </c>
      <c r="Q310" s="17">
        <v>1</v>
      </c>
      <c r="R310" s="17">
        <v>1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</row>
    <row r="311" spans="1:36" x14ac:dyDescent="0.25">
      <c r="A311" t="s">
        <v>626</v>
      </c>
      <c r="B311" t="s">
        <v>982</v>
      </c>
      <c r="C311" t="s">
        <v>32</v>
      </c>
      <c r="D311" t="s">
        <v>77</v>
      </c>
      <c r="E311" t="s">
        <v>31</v>
      </c>
      <c r="F311" t="s">
        <v>32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7">
        <v>1</v>
      </c>
      <c r="P311" s="17">
        <v>1</v>
      </c>
      <c r="Q311" s="17">
        <v>1</v>
      </c>
      <c r="R311" s="17">
        <v>1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</row>
    <row r="312" spans="1:36" x14ac:dyDescent="0.25">
      <c r="A312" t="s">
        <v>644</v>
      </c>
      <c r="B312" t="s">
        <v>983</v>
      </c>
      <c r="C312" t="s">
        <v>32</v>
      </c>
      <c r="D312" t="s">
        <v>77</v>
      </c>
      <c r="E312" t="s">
        <v>31</v>
      </c>
      <c r="F312" t="s">
        <v>32</v>
      </c>
      <c r="G312" s="1">
        <v>1399.5</v>
      </c>
      <c r="H312" s="1">
        <v>1194.0833333333333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7">
        <v>0.85322138859116348</v>
      </c>
      <c r="P312" s="17">
        <v>1</v>
      </c>
      <c r="Q312" s="17">
        <v>1</v>
      </c>
      <c r="R312" s="17">
        <v>1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</row>
    <row r="313" spans="1:36" x14ac:dyDescent="0.25">
      <c r="A313" t="s">
        <v>280</v>
      </c>
      <c r="B313" t="s">
        <v>984</v>
      </c>
      <c r="C313" t="s">
        <v>32</v>
      </c>
      <c r="D313" t="s">
        <v>34</v>
      </c>
      <c r="E313" t="s">
        <v>31</v>
      </c>
      <c r="F313" t="s">
        <v>32</v>
      </c>
      <c r="G313" s="1">
        <v>1605</v>
      </c>
      <c r="H313" s="1">
        <v>1254.25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7">
        <v>0.78146417445482863</v>
      </c>
      <c r="P313" s="17">
        <v>1</v>
      </c>
      <c r="Q313" s="17">
        <v>1</v>
      </c>
      <c r="R313" s="17">
        <v>1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</row>
    <row r="314" spans="1:36" x14ac:dyDescent="0.25">
      <c r="A314" t="s">
        <v>275</v>
      </c>
      <c r="B314" t="s">
        <v>985</v>
      </c>
      <c r="C314" t="s">
        <v>32</v>
      </c>
      <c r="D314" t="s">
        <v>39</v>
      </c>
      <c r="E314" t="s">
        <v>31</v>
      </c>
      <c r="F314" t="s">
        <v>32</v>
      </c>
      <c r="G314" s="1">
        <v>480</v>
      </c>
      <c r="H314" s="1">
        <v>338</v>
      </c>
      <c r="I314" s="1">
        <v>97.5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7">
        <v>0.70416666666666672</v>
      </c>
      <c r="P314" s="17">
        <v>0</v>
      </c>
      <c r="Q314" s="17">
        <v>1</v>
      </c>
      <c r="R314" s="17">
        <v>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</row>
    <row r="315" spans="1:36" x14ac:dyDescent="0.25">
      <c r="A315" t="s">
        <v>268</v>
      </c>
      <c r="B315" t="s">
        <v>986</v>
      </c>
      <c r="C315" t="s">
        <v>32</v>
      </c>
      <c r="D315" t="s">
        <v>34</v>
      </c>
      <c r="E315" t="s">
        <v>31</v>
      </c>
      <c r="F315" t="s">
        <v>32</v>
      </c>
      <c r="G315" s="1">
        <v>2573.75</v>
      </c>
      <c r="H315" s="1">
        <v>1775</v>
      </c>
      <c r="I315" s="1">
        <v>1136</v>
      </c>
      <c r="J315" s="1">
        <v>758.5</v>
      </c>
      <c r="K315" s="1">
        <v>0</v>
      </c>
      <c r="L315" s="1">
        <v>0</v>
      </c>
      <c r="M315" s="1">
        <v>0</v>
      </c>
      <c r="N315" s="1">
        <v>0</v>
      </c>
      <c r="O315" s="17">
        <v>0.68965517241379315</v>
      </c>
      <c r="P315" s="17">
        <v>0.667693661971831</v>
      </c>
      <c r="Q315" s="17">
        <v>1</v>
      </c>
      <c r="R315" s="17">
        <v>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</row>
    <row r="316" spans="1:36" x14ac:dyDescent="0.25">
      <c r="A316" t="s">
        <v>278</v>
      </c>
      <c r="B316" t="s">
        <v>987</v>
      </c>
      <c r="C316" t="s">
        <v>32</v>
      </c>
      <c r="D316" t="s">
        <v>34</v>
      </c>
      <c r="E316" t="s">
        <v>31</v>
      </c>
      <c r="F316" t="s">
        <v>32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7">
        <v>1</v>
      </c>
      <c r="P316" s="17">
        <v>1</v>
      </c>
      <c r="Q316" s="17">
        <v>1</v>
      </c>
      <c r="R316" s="17">
        <v>1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</row>
    <row r="317" spans="1:36" x14ac:dyDescent="0.25">
      <c r="A317" t="s">
        <v>289</v>
      </c>
      <c r="B317" t="s">
        <v>988</v>
      </c>
      <c r="C317" t="s">
        <v>32</v>
      </c>
      <c r="D317" t="s">
        <v>77</v>
      </c>
      <c r="E317" t="s">
        <v>31</v>
      </c>
      <c r="F317" t="s">
        <v>32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7">
        <v>1</v>
      </c>
      <c r="P317" s="17">
        <v>1</v>
      </c>
      <c r="Q317" s="17">
        <v>1</v>
      </c>
      <c r="R317" s="17">
        <v>1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</row>
    <row r="318" spans="1:36" x14ac:dyDescent="0.25">
      <c r="A318" t="s">
        <v>603</v>
      </c>
      <c r="B318" t="s">
        <v>989</v>
      </c>
      <c r="C318" t="s">
        <v>32</v>
      </c>
      <c r="D318" t="s">
        <v>77</v>
      </c>
      <c r="E318" t="s">
        <v>31</v>
      </c>
      <c r="F318" t="s">
        <v>32</v>
      </c>
      <c r="G318" s="1">
        <v>1672</v>
      </c>
      <c r="H318" s="1">
        <v>797.25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7">
        <v>0.47682416267942584</v>
      </c>
      <c r="P318" s="17">
        <v>1</v>
      </c>
      <c r="Q318" s="17">
        <v>1</v>
      </c>
      <c r="R318" s="17">
        <v>1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</row>
    <row r="319" spans="1:36" x14ac:dyDescent="0.25">
      <c r="A319" t="s">
        <v>290</v>
      </c>
      <c r="B319" t="s">
        <v>990</v>
      </c>
      <c r="C319" t="s">
        <v>32</v>
      </c>
      <c r="D319" t="s">
        <v>71</v>
      </c>
      <c r="E319" t="s">
        <v>31</v>
      </c>
      <c r="F319" t="s">
        <v>32</v>
      </c>
      <c r="G319" s="1">
        <v>217.5</v>
      </c>
      <c r="H319" s="1">
        <v>221</v>
      </c>
      <c r="I319" s="1">
        <v>142.5</v>
      </c>
      <c r="J319" s="1">
        <v>143.5</v>
      </c>
      <c r="K319" s="1">
        <v>0</v>
      </c>
      <c r="L319" s="1">
        <v>0</v>
      </c>
      <c r="M319" s="1">
        <v>0</v>
      </c>
      <c r="N319" s="1">
        <v>0</v>
      </c>
      <c r="O319" s="17">
        <v>1.0160919540229885</v>
      </c>
      <c r="P319" s="17">
        <v>1.0070175438596491</v>
      </c>
      <c r="Q319" s="17">
        <v>1</v>
      </c>
      <c r="R319" s="17">
        <v>1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</row>
    <row r="320" spans="1:36" x14ac:dyDescent="0.25">
      <c r="A320" t="s">
        <v>256</v>
      </c>
      <c r="B320" t="s">
        <v>991</v>
      </c>
      <c r="C320" t="s">
        <v>32</v>
      </c>
      <c r="D320" t="s">
        <v>39</v>
      </c>
      <c r="E320" t="s">
        <v>31</v>
      </c>
      <c r="F320" t="s">
        <v>32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7">
        <v>1</v>
      </c>
      <c r="P320" s="17">
        <v>1</v>
      </c>
      <c r="Q320" s="17">
        <v>1</v>
      </c>
      <c r="R320" s="17">
        <v>1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</row>
    <row r="321" spans="1:36" x14ac:dyDescent="0.25">
      <c r="A321" t="s">
        <v>604</v>
      </c>
      <c r="B321" t="s">
        <v>992</v>
      </c>
      <c r="C321" t="s">
        <v>32</v>
      </c>
      <c r="D321" t="s">
        <v>51</v>
      </c>
      <c r="E321" t="s">
        <v>31</v>
      </c>
      <c r="F321" t="s">
        <v>32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7">
        <v>1</v>
      </c>
      <c r="P321" s="17">
        <v>1</v>
      </c>
      <c r="Q321" s="17">
        <v>1</v>
      </c>
      <c r="R321" s="17">
        <v>1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</row>
    <row r="322" spans="1:36" x14ac:dyDescent="0.25">
      <c r="A322" t="s">
        <v>91</v>
      </c>
      <c r="B322" t="s">
        <v>993</v>
      </c>
      <c r="C322" t="s">
        <v>32</v>
      </c>
      <c r="D322" t="s">
        <v>34</v>
      </c>
      <c r="E322" t="s">
        <v>31</v>
      </c>
      <c r="F322" t="s">
        <v>32</v>
      </c>
      <c r="G322" s="1">
        <v>1462</v>
      </c>
      <c r="H322" s="1">
        <v>1355.6666666666667</v>
      </c>
      <c r="I322" s="1">
        <v>1477.5</v>
      </c>
      <c r="J322" s="1">
        <v>1327</v>
      </c>
      <c r="K322" s="1">
        <v>957</v>
      </c>
      <c r="L322" s="1">
        <v>847</v>
      </c>
      <c r="M322" s="1">
        <v>957</v>
      </c>
      <c r="N322" s="1">
        <v>935</v>
      </c>
      <c r="O322" s="17">
        <v>0.9272685818513452</v>
      </c>
      <c r="P322" s="17">
        <v>0.89813874788494075</v>
      </c>
      <c r="Q322" s="17">
        <v>0.88505747126436785</v>
      </c>
      <c r="R322" s="17">
        <v>0.97701149425287359</v>
      </c>
      <c r="S322">
        <v>374</v>
      </c>
      <c r="T322">
        <v>11</v>
      </c>
      <c r="U322">
        <v>0</v>
      </c>
      <c r="V322">
        <v>19.5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99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</row>
    <row r="323" spans="1:36" x14ac:dyDescent="0.25">
      <c r="A323" t="s">
        <v>265</v>
      </c>
      <c r="B323" t="s">
        <v>994</v>
      </c>
      <c r="C323" t="s">
        <v>32</v>
      </c>
      <c r="D323" t="s">
        <v>34</v>
      </c>
      <c r="E323" t="s">
        <v>31</v>
      </c>
      <c r="F323" t="s">
        <v>32</v>
      </c>
      <c r="G323" s="1">
        <v>382.08333333333297</v>
      </c>
      <c r="H323" s="1">
        <v>311.58333333333331</v>
      </c>
      <c r="I323" s="1">
        <v>254</v>
      </c>
      <c r="J323" s="1">
        <v>139.08333333333334</v>
      </c>
      <c r="K323" s="1">
        <v>0</v>
      </c>
      <c r="L323" s="1">
        <v>0</v>
      </c>
      <c r="M323" s="1">
        <v>0</v>
      </c>
      <c r="N323" s="1">
        <v>0</v>
      </c>
      <c r="O323" s="17">
        <v>0.81548527808069859</v>
      </c>
      <c r="P323" s="17">
        <v>0.54757217847769024</v>
      </c>
      <c r="Q323" s="17">
        <v>1</v>
      </c>
      <c r="R323" s="17">
        <v>1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</row>
    <row r="324" spans="1:36" x14ac:dyDescent="0.25">
      <c r="A324" t="s">
        <v>266</v>
      </c>
      <c r="B324" t="s">
        <v>995</v>
      </c>
      <c r="C324" t="s">
        <v>32</v>
      </c>
      <c r="D324" t="s">
        <v>34</v>
      </c>
      <c r="E324" t="s">
        <v>31</v>
      </c>
      <c r="F324" t="s">
        <v>32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7">
        <v>1</v>
      </c>
      <c r="P324" s="17">
        <v>1</v>
      </c>
      <c r="Q324" s="17">
        <v>1</v>
      </c>
      <c r="R324" s="17">
        <v>1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</row>
    <row r="325" spans="1:36" x14ac:dyDescent="0.25">
      <c r="A325" t="s">
        <v>267</v>
      </c>
      <c r="B325" t="s">
        <v>996</v>
      </c>
      <c r="C325" t="s">
        <v>32</v>
      </c>
      <c r="D325" t="s">
        <v>34</v>
      </c>
      <c r="E325" t="s">
        <v>31</v>
      </c>
      <c r="F325" t="s">
        <v>32</v>
      </c>
      <c r="G325" s="1">
        <v>1344.6666666666699</v>
      </c>
      <c r="H325" s="1">
        <v>1026.6666666666667</v>
      </c>
      <c r="I325" s="1">
        <v>897.5</v>
      </c>
      <c r="J325" s="1">
        <v>828</v>
      </c>
      <c r="K325" s="1">
        <v>0</v>
      </c>
      <c r="L325" s="1">
        <v>0</v>
      </c>
      <c r="M325" s="1">
        <v>0</v>
      </c>
      <c r="N325" s="1">
        <v>0</v>
      </c>
      <c r="O325" s="17">
        <v>0.76351016360931889</v>
      </c>
      <c r="P325" s="17">
        <v>0.92256267409470749</v>
      </c>
      <c r="Q325" s="17">
        <v>1</v>
      </c>
      <c r="R325" s="17">
        <v>1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</row>
    <row r="326" spans="1:36" x14ac:dyDescent="0.25">
      <c r="A326" t="s">
        <v>269</v>
      </c>
      <c r="B326" t="s">
        <v>997</v>
      </c>
      <c r="C326" t="s">
        <v>32</v>
      </c>
      <c r="D326" t="s">
        <v>34</v>
      </c>
      <c r="E326" t="s">
        <v>31</v>
      </c>
      <c r="F326" t="s">
        <v>32</v>
      </c>
      <c r="G326" s="1">
        <v>2096</v>
      </c>
      <c r="H326" s="1">
        <v>1940.75</v>
      </c>
      <c r="I326" s="1">
        <v>1391</v>
      </c>
      <c r="J326" s="1">
        <v>1223.4166666666667</v>
      </c>
      <c r="K326" s="1">
        <v>957</v>
      </c>
      <c r="L326" s="1">
        <v>916.5</v>
      </c>
      <c r="M326" s="1">
        <v>957</v>
      </c>
      <c r="N326" s="1">
        <v>887.66666666666663</v>
      </c>
      <c r="O326" s="17">
        <v>0.92593034351145043</v>
      </c>
      <c r="P326" s="17">
        <v>0.87952312485022766</v>
      </c>
      <c r="Q326" s="17">
        <v>0.95768025078369901</v>
      </c>
      <c r="R326" s="17">
        <v>0.9275513758272379</v>
      </c>
      <c r="S326">
        <v>328</v>
      </c>
      <c r="T326">
        <v>9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</row>
    <row r="327" spans="1:36" x14ac:dyDescent="0.25">
      <c r="A327" t="s">
        <v>270</v>
      </c>
      <c r="B327" t="s">
        <v>998</v>
      </c>
      <c r="C327" t="s">
        <v>32</v>
      </c>
      <c r="D327" t="s">
        <v>34</v>
      </c>
      <c r="E327" t="s">
        <v>31</v>
      </c>
      <c r="F327" t="s">
        <v>32</v>
      </c>
      <c r="G327" s="1">
        <v>1799.5833333333301</v>
      </c>
      <c r="H327" s="1">
        <v>1681.5</v>
      </c>
      <c r="I327" s="1">
        <v>1434</v>
      </c>
      <c r="J327" s="1">
        <v>1314.5</v>
      </c>
      <c r="K327" s="1">
        <v>957</v>
      </c>
      <c r="L327" s="1">
        <v>936.58333333333337</v>
      </c>
      <c r="M327" s="1">
        <v>968</v>
      </c>
      <c r="N327" s="1">
        <v>939.5</v>
      </c>
      <c r="O327" s="17">
        <v>0.93438295901829305</v>
      </c>
      <c r="P327" s="17">
        <v>0.91666666666666663</v>
      </c>
      <c r="Q327" s="17">
        <v>0.97866597004528044</v>
      </c>
      <c r="R327" s="17">
        <v>0.97055785123966942</v>
      </c>
      <c r="S327">
        <v>536</v>
      </c>
      <c r="T327">
        <v>0</v>
      </c>
      <c r="U327">
        <v>0</v>
      </c>
      <c r="V327">
        <v>7.5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</row>
    <row r="328" spans="1:36" x14ac:dyDescent="0.25">
      <c r="A328" t="s">
        <v>272</v>
      </c>
      <c r="B328" t="s">
        <v>999</v>
      </c>
      <c r="C328" t="s">
        <v>32</v>
      </c>
      <c r="D328" t="s">
        <v>34</v>
      </c>
      <c r="E328" t="s">
        <v>31</v>
      </c>
      <c r="F328" t="s">
        <v>32</v>
      </c>
      <c r="G328" s="1">
        <v>1781.5</v>
      </c>
      <c r="H328" s="1">
        <v>1704.5</v>
      </c>
      <c r="I328" s="1">
        <v>1903</v>
      </c>
      <c r="J328" s="1">
        <v>1772</v>
      </c>
      <c r="K328" s="1">
        <v>1276</v>
      </c>
      <c r="L328" s="1">
        <v>1232</v>
      </c>
      <c r="M328" s="1">
        <v>968</v>
      </c>
      <c r="N328" s="1">
        <v>920</v>
      </c>
      <c r="O328" s="17">
        <v>0.95677799607072689</v>
      </c>
      <c r="P328" s="17">
        <v>0.93116132422490805</v>
      </c>
      <c r="Q328" s="17">
        <v>0.96551724137931039</v>
      </c>
      <c r="R328" s="17">
        <v>0.95041322314049592</v>
      </c>
      <c r="S328">
        <v>613</v>
      </c>
      <c r="T328">
        <v>5</v>
      </c>
      <c r="U328">
        <v>0</v>
      </c>
      <c r="V328">
        <v>24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44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</row>
    <row r="329" spans="1:36" x14ac:dyDescent="0.25">
      <c r="A329" t="s">
        <v>298</v>
      </c>
      <c r="B329" t="s">
        <v>1000</v>
      </c>
      <c r="C329" t="s">
        <v>32</v>
      </c>
      <c r="D329" t="s">
        <v>34</v>
      </c>
      <c r="E329" t="s">
        <v>31</v>
      </c>
      <c r="F329" t="s">
        <v>32</v>
      </c>
      <c r="G329" s="1">
        <v>3542.0833333333298</v>
      </c>
      <c r="H329" s="1">
        <v>3111.5833333333335</v>
      </c>
      <c r="I329" s="1">
        <v>3152.5833333333298</v>
      </c>
      <c r="J329" s="1">
        <v>2433.1666666666665</v>
      </c>
      <c r="K329" s="1">
        <v>623.5</v>
      </c>
      <c r="L329" s="1">
        <v>624</v>
      </c>
      <c r="M329" s="1">
        <v>311.75</v>
      </c>
      <c r="N329" s="1">
        <v>311.75</v>
      </c>
      <c r="O329" s="17">
        <v>0.87846135748735521</v>
      </c>
      <c r="P329" s="17">
        <v>0.77180090402051305</v>
      </c>
      <c r="Q329" s="17">
        <v>1.0008019246190858</v>
      </c>
      <c r="R329" s="17">
        <v>1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</row>
    <row r="330" spans="1:36" x14ac:dyDescent="0.25">
      <c r="A330" t="s">
        <v>299</v>
      </c>
      <c r="B330" t="s">
        <v>1001</v>
      </c>
      <c r="C330" t="s">
        <v>32</v>
      </c>
      <c r="D330" t="s">
        <v>34</v>
      </c>
      <c r="E330" t="s">
        <v>31</v>
      </c>
      <c r="F330" t="s">
        <v>32</v>
      </c>
      <c r="G330" s="1">
        <v>4490.5</v>
      </c>
      <c r="H330" s="1">
        <v>3498.1666666666665</v>
      </c>
      <c r="I330" s="1">
        <v>0</v>
      </c>
      <c r="J330" s="1">
        <v>0</v>
      </c>
      <c r="K330" s="1">
        <v>935.25</v>
      </c>
      <c r="L330" s="1">
        <v>937.41666666666663</v>
      </c>
      <c r="M330" s="1">
        <v>0</v>
      </c>
      <c r="N330" s="1">
        <v>0</v>
      </c>
      <c r="O330" s="17">
        <v>0.77901495750287642</v>
      </c>
      <c r="P330" s="17">
        <v>1</v>
      </c>
      <c r="Q330" s="17">
        <v>1.0023166711218034</v>
      </c>
      <c r="R330" s="17">
        <v>1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</row>
    <row r="331" spans="1:36" x14ac:dyDescent="0.25">
      <c r="A331" t="s">
        <v>302</v>
      </c>
      <c r="B331" t="s">
        <v>1002</v>
      </c>
      <c r="C331" t="s">
        <v>32</v>
      </c>
      <c r="D331" t="s">
        <v>34</v>
      </c>
      <c r="E331" t="s">
        <v>31</v>
      </c>
      <c r="F331" t="s">
        <v>32</v>
      </c>
      <c r="G331" s="1">
        <v>18</v>
      </c>
      <c r="H331" s="1">
        <v>9.75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7">
        <v>0.54166666666666663</v>
      </c>
      <c r="P331" s="17">
        <v>1</v>
      </c>
      <c r="Q331" s="17">
        <v>1</v>
      </c>
      <c r="R331" s="17">
        <v>1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</row>
    <row r="332" spans="1:36" x14ac:dyDescent="0.25">
      <c r="A332" t="s">
        <v>279</v>
      </c>
      <c r="B332" t="s">
        <v>1003</v>
      </c>
      <c r="C332" t="s">
        <v>32</v>
      </c>
      <c r="D332" t="s">
        <v>71</v>
      </c>
      <c r="E332" t="s">
        <v>31</v>
      </c>
      <c r="F332" t="s">
        <v>32</v>
      </c>
      <c r="G332" s="1">
        <v>995.5</v>
      </c>
      <c r="H332" s="1">
        <v>988.08333333333337</v>
      </c>
      <c r="I332" s="1">
        <v>72.5</v>
      </c>
      <c r="J332" s="1">
        <v>31.5</v>
      </c>
      <c r="K332" s="1">
        <v>0</v>
      </c>
      <c r="L332" s="1">
        <v>0</v>
      </c>
      <c r="M332" s="1">
        <v>0</v>
      </c>
      <c r="N332" s="1">
        <v>0</v>
      </c>
      <c r="O332" s="17">
        <v>0.99254980746693455</v>
      </c>
      <c r="P332" s="17">
        <v>0.43448275862068964</v>
      </c>
      <c r="Q332" s="17">
        <v>1</v>
      </c>
      <c r="R332" s="17">
        <v>1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</row>
    <row r="333" spans="1:36" x14ac:dyDescent="0.25">
      <c r="A333" t="s">
        <v>301</v>
      </c>
      <c r="B333" t="s">
        <v>1004</v>
      </c>
      <c r="C333" t="s">
        <v>32</v>
      </c>
      <c r="D333" t="s">
        <v>34</v>
      </c>
      <c r="E333" t="s">
        <v>31</v>
      </c>
      <c r="F333" t="s">
        <v>32</v>
      </c>
      <c r="G333" s="1">
        <v>1239</v>
      </c>
      <c r="H333" s="1">
        <v>647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7">
        <v>0.52219531880548831</v>
      </c>
      <c r="P333" s="17">
        <v>1</v>
      </c>
      <c r="Q333" s="17">
        <v>1</v>
      </c>
      <c r="R333" s="17">
        <v>1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</row>
    <row r="334" spans="1:36" x14ac:dyDescent="0.25">
      <c r="A334" t="s">
        <v>293</v>
      </c>
      <c r="B334" t="s">
        <v>1005</v>
      </c>
      <c r="C334" t="s">
        <v>32</v>
      </c>
      <c r="D334" t="s">
        <v>71</v>
      </c>
      <c r="E334" t="s">
        <v>31</v>
      </c>
      <c r="F334" t="s">
        <v>32</v>
      </c>
      <c r="G334" s="1">
        <v>1160.5</v>
      </c>
      <c r="H334" s="1">
        <v>790.5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7">
        <v>0.68117190866006028</v>
      </c>
      <c r="P334" s="17">
        <v>1</v>
      </c>
      <c r="Q334" s="17">
        <v>1</v>
      </c>
      <c r="R334" s="17">
        <v>1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</row>
    <row r="335" spans="1:36" x14ac:dyDescent="0.25">
      <c r="A335" t="s">
        <v>303</v>
      </c>
      <c r="B335" t="s">
        <v>1006</v>
      </c>
      <c r="C335" t="s">
        <v>32</v>
      </c>
      <c r="D335" t="s">
        <v>34</v>
      </c>
      <c r="E335" t="s">
        <v>31</v>
      </c>
      <c r="F335" t="s">
        <v>32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7">
        <v>1</v>
      </c>
      <c r="P335" s="17">
        <v>1</v>
      </c>
      <c r="Q335" s="17">
        <v>1</v>
      </c>
      <c r="R335" s="17">
        <v>1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</row>
    <row r="336" spans="1:36" x14ac:dyDescent="0.25">
      <c r="A336" t="s">
        <v>264</v>
      </c>
      <c r="B336" t="s">
        <v>1007</v>
      </c>
      <c r="C336" t="s">
        <v>32</v>
      </c>
      <c r="D336" t="s">
        <v>34</v>
      </c>
      <c r="E336" t="s">
        <v>31</v>
      </c>
      <c r="F336" t="s">
        <v>32</v>
      </c>
      <c r="G336" s="1">
        <v>541.5</v>
      </c>
      <c r="H336" s="1">
        <v>370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7">
        <v>0.68328716528162514</v>
      </c>
      <c r="P336" s="17">
        <v>1</v>
      </c>
      <c r="Q336" s="17">
        <v>1</v>
      </c>
      <c r="R336" s="17">
        <v>1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</row>
    <row r="337" spans="1:36" x14ac:dyDescent="0.25">
      <c r="A337" t="s">
        <v>294</v>
      </c>
      <c r="B337" t="s">
        <v>1008</v>
      </c>
      <c r="C337" t="s">
        <v>32</v>
      </c>
      <c r="D337" t="s">
        <v>34</v>
      </c>
      <c r="E337" t="s">
        <v>31</v>
      </c>
      <c r="F337" t="s">
        <v>32</v>
      </c>
      <c r="G337" s="1">
        <v>489</v>
      </c>
      <c r="H337" s="1">
        <v>272.58333333333331</v>
      </c>
      <c r="I337" s="1">
        <v>0</v>
      </c>
      <c r="J337" s="1">
        <v>75.5</v>
      </c>
      <c r="K337" s="1">
        <v>0</v>
      </c>
      <c r="L337" s="1">
        <v>0</v>
      </c>
      <c r="M337" s="1">
        <v>0</v>
      </c>
      <c r="N337" s="1">
        <v>0</v>
      </c>
      <c r="O337" s="17">
        <v>0.55743012951601911</v>
      </c>
      <c r="P337" s="17">
        <v>1</v>
      </c>
      <c r="Q337" s="17">
        <v>1</v>
      </c>
      <c r="R337" s="17">
        <v>1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</row>
    <row r="338" spans="1:36" x14ac:dyDescent="0.25">
      <c r="A338" t="s">
        <v>292</v>
      </c>
      <c r="B338" t="s">
        <v>1009</v>
      </c>
      <c r="C338" t="s">
        <v>32</v>
      </c>
      <c r="D338" t="s">
        <v>34</v>
      </c>
      <c r="E338" t="s">
        <v>31</v>
      </c>
      <c r="F338" t="s">
        <v>32</v>
      </c>
      <c r="G338" s="1">
        <v>2454</v>
      </c>
      <c r="H338" s="1">
        <v>2447.75</v>
      </c>
      <c r="I338" s="1">
        <v>523.5</v>
      </c>
      <c r="J338" s="1">
        <v>523.5</v>
      </c>
      <c r="K338" s="1">
        <v>2288</v>
      </c>
      <c r="L338" s="1">
        <v>2266</v>
      </c>
      <c r="M338" s="1">
        <v>319</v>
      </c>
      <c r="N338" s="1">
        <v>330</v>
      </c>
      <c r="O338" s="17">
        <v>0.99745313773431132</v>
      </c>
      <c r="P338" s="17">
        <v>1</v>
      </c>
      <c r="Q338" s="17">
        <v>0.99038461538461542</v>
      </c>
      <c r="R338" s="17">
        <v>1.0344827586206897</v>
      </c>
      <c r="S338">
        <v>153</v>
      </c>
      <c r="T338">
        <v>5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</row>
    <row r="339" spans="1:36" x14ac:dyDescent="0.25">
      <c r="A339" t="s">
        <v>276</v>
      </c>
      <c r="B339" t="s">
        <v>1010</v>
      </c>
      <c r="C339" t="s">
        <v>32</v>
      </c>
      <c r="D339" t="s">
        <v>34</v>
      </c>
      <c r="E339" t="s">
        <v>31</v>
      </c>
      <c r="F339" t="s">
        <v>32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7">
        <v>1</v>
      </c>
      <c r="P339" s="17">
        <v>1</v>
      </c>
      <c r="Q339" s="17">
        <v>1</v>
      </c>
      <c r="R339" s="17">
        <v>1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</row>
    <row r="340" spans="1:36" x14ac:dyDescent="0.25">
      <c r="A340" t="s">
        <v>277</v>
      </c>
      <c r="B340" t="s">
        <v>1011</v>
      </c>
      <c r="C340" t="s">
        <v>32</v>
      </c>
      <c r="D340" t="s">
        <v>34</v>
      </c>
      <c r="E340" t="s">
        <v>31</v>
      </c>
      <c r="F340" t="s">
        <v>32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7">
        <v>1</v>
      </c>
      <c r="P340" s="17">
        <v>1</v>
      </c>
      <c r="Q340" s="17">
        <v>1</v>
      </c>
      <c r="R340" s="17">
        <v>1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</row>
    <row r="341" spans="1:36" x14ac:dyDescent="0.25">
      <c r="A341" t="s">
        <v>605</v>
      </c>
      <c r="B341" t="s">
        <v>1012</v>
      </c>
      <c r="C341" t="s">
        <v>32</v>
      </c>
      <c r="D341" t="s">
        <v>34</v>
      </c>
      <c r="E341" t="s">
        <v>31</v>
      </c>
      <c r="F341" t="s">
        <v>32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7">
        <v>1</v>
      </c>
      <c r="P341" s="17">
        <v>1</v>
      </c>
      <c r="Q341" s="17">
        <v>1</v>
      </c>
      <c r="R341" s="17">
        <v>1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</row>
    <row r="342" spans="1:36" x14ac:dyDescent="0.25">
      <c r="A342" t="s">
        <v>606</v>
      </c>
      <c r="B342" t="s">
        <v>1013</v>
      </c>
      <c r="C342" t="s">
        <v>32</v>
      </c>
      <c r="D342" t="s">
        <v>34</v>
      </c>
      <c r="E342" t="s">
        <v>31</v>
      </c>
      <c r="F342" t="s">
        <v>32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7">
        <v>1</v>
      </c>
      <c r="P342" s="17">
        <v>1</v>
      </c>
      <c r="Q342" s="17">
        <v>1</v>
      </c>
      <c r="R342" s="17">
        <v>1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</row>
    <row r="343" spans="1:36" x14ac:dyDescent="0.25">
      <c r="A343" t="s">
        <v>618</v>
      </c>
      <c r="B343" t="s">
        <v>1014</v>
      </c>
      <c r="C343" t="s">
        <v>32</v>
      </c>
      <c r="D343" t="s">
        <v>34</v>
      </c>
      <c r="E343" t="s">
        <v>31</v>
      </c>
      <c r="F343" t="s">
        <v>32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7">
        <v>1</v>
      </c>
      <c r="P343" s="17">
        <v>1</v>
      </c>
      <c r="Q343" s="17">
        <v>1</v>
      </c>
      <c r="R343" s="17">
        <v>1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</row>
    <row r="344" spans="1:36" x14ac:dyDescent="0.25">
      <c r="A344" t="s">
        <v>273</v>
      </c>
      <c r="B344" t="s">
        <v>1015</v>
      </c>
      <c r="C344" t="s">
        <v>32</v>
      </c>
      <c r="D344" t="s">
        <v>39</v>
      </c>
      <c r="E344" t="s">
        <v>31</v>
      </c>
      <c r="F344" t="s">
        <v>32</v>
      </c>
      <c r="G344" s="1">
        <v>2098.5</v>
      </c>
      <c r="H344" s="1">
        <v>2034.75</v>
      </c>
      <c r="I344" s="1">
        <v>0</v>
      </c>
      <c r="J344" s="1">
        <v>0</v>
      </c>
      <c r="K344" s="1">
        <v>1595</v>
      </c>
      <c r="L344" s="1">
        <v>1595</v>
      </c>
      <c r="M344" s="1">
        <v>0</v>
      </c>
      <c r="N344" s="1">
        <v>0</v>
      </c>
      <c r="O344" s="17">
        <v>0.96962115796997861</v>
      </c>
      <c r="P344" s="17">
        <v>1</v>
      </c>
      <c r="Q344" s="17">
        <v>1</v>
      </c>
      <c r="R344" s="17">
        <v>1</v>
      </c>
      <c r="S344">
        <v>119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</row>
    <row r="345" spans="1:36" x14ac:dyDescent="0.25">
      <c r="A345" t="s">
        <v>297</v>
      </c>
      <c r="B345" t="s">
        <v>1016</v>
      </c>
      <c r="C345" t="s">
        <v>32</v>
      </c>
      <c r="D345" t="s">
        <v>39</v>
      </c>
      <c r="E345" t="s">
        <v>31</v>
      </c>
      <c r="F345" t="s">
        <v>32</v>
      </c>
      <c r="G345" s="1">
        <v>471.5</v>
      </c>
      <c r="H345" s="1">
        <v>219.5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7">
        <v>0.46553552492046657</v>
      </c>
      <c r="P345" s="17">
        <v>1</v>
      </c>
      <c r="Q345" s="17">
        <v>1</v>
      </c>
      <c r="R345" s="17">
        <v>1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</row>
    <row r="346" spans="1:36" x14ac:dyDescent="0.25">
      <c r="A346" t="s">
        <v>304</v>
      </c>
      <c r="B346" t="s">
        <v>1017</v>
      </c>
      <c r="C346" t="s">
        <v>32</v>
      </c>
      <c r="D346" t="s">
        <v>39</v>
      </c>
      <c r="E346" t="s">
        <v>31</v>
      </c>
      <c r="F346" t="s">
        <v>32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7">
        <v>1</v>
      </c>
      <c r="P346" s="17">
        <v>1</v>
      </c>
      <c r="Q346" s="17">
        <v>1</v>
      </c>
      <c r="R346" s="17">
        <v>1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</row>
    <row r="347" spans="1:36" x14ac:dyDescent="0.25">
      <c r="A347" t="s">
        <v>295</v>
      </c>
      <c r="B347" t="s">
        <v>1018</v>
      </c>
      <c r="C347" t="s">
        <v>32</v>
      </c>
      <c r="D347" t="s">
        <v>39</v>
      </c>
      <c r="E347" t="s">
        <v>31</v>
      </c>
      <c r="F347" t="s">
        <v>32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7">
        <v>1</v>
      </c>
      <c r="P347" s="17">
        <v>1</v>
      </c>
      <c r="Q347" s="17">
        <v>1</v>
      </c>
      <c r="R347" s="17">
        <v>1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</row>
    <row r="348" spans="1:36" x14ac:dyDescent="0.25">
      <c r="A348" t="s">
        <v>296</v>
      </c>
      <c r="B348" t="s">
        <v>1019</v>
      </c>
      <c r="C348" t="s">
        <v>32</v>
      </c>
      <c r="D348" t="s">
        <v>39</v>
      </c>
      <c r="E348" t="s">
        <v>31</v>
      </c>
      <c r="F348" t="s">
        <v>32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7">
        <v>1</v>
      </c>
      <c r="P348" s="17">
        <v>1</v>
      </c>
      <c r="Q348" s="17">
        <v>1</v>
      </c>
      <c r="R348" s="17">
        <v>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</row>
    <row r="349" spans="1:36" x14ac:dyDescent="0.25">
      <c r="A349" t="s">
        <v>288</v>
      </c>
      <c r="B349" t="s">
        <v>1020</v>
      </c>
      <c r="C349" t="s">
        <v>32</v>
      </c>
      <c r="D349" t="s">
        <v>39</v>
      </c>
      <c r="E349" t="s">
        <v>31</v>
      </c>
      <c r="F349" t="s">
        <v>32</v>
      </c>
      <c r="G349" s="1">
        <v>5700</v>
      </c>
      <c r="H349" s="1">
        <v>5162</v>
      </c>
      <c r="I349" s="1">
        <v>3345</v>
      </c>
      <c r="J349" s="1">
        <v>2617.5</v>
      </c>
      <c r="K349" s="1">
        <v>638</v>
      </c>
      <c r="L349" s="1">
        <v>638</v>
      </c>
      <c r="M349" s="1">
        <v>319</v>
      </c>
      <c r="N349" s="1">
        <v>319</v>
      </c>
      <c r="O349" s="17">
        <v>0.90561403508771932</v>
      </c>
      <c r="P349" s="17">
        <v>0.78251121076233188</v>
      </c>
      <c r="Q349" s="17">
        <v>1</v>
      </c>
      <c r="R349" s="17">
        <v>1</v>
      </c>
      <c r="S349">
        <v>0</v>
      </c>
      <c r="T349">
        <v>0</v>
      </c>
      <c r="U349">
        <v>0</v>
      </c>
      <c r="V349">
        <v>345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</row>
    <row r="350" spans="1:36" x14ac:dyDescent="0.25">
      <c r="A350" t="s">
        <v>257</v>
      </c>
      <c r="B350" t="s">
        <v>1021</v>
      </c>
      <c r="C350" t="s">
        <v>32</v>
      </c>
      <c r="D350" t="s">
        <v>39</v>
      </c>
      <c r="E350" t="s">
        <v>31</v>
      </c>
      <c r="F350" t="s">
        <v>32</v>
      </c>
      <c r="G350" s="1">
        <v>2633.5</v>
      </c>
      <c r="H350" s="1">
        <v>2522.25</v>
      </c>
      <c r="I350" s="1">
        <v>1341</v>
      </c>
      <c r="J350" s="1">
        <v>1197</v>
      </c>
      <c r="K350" s="1">
        <v>660</v>
      </c>
      <c r="L350" s="1">
        <v>655.5</v>
      </c>
      <c r="M350" s="1">
        <v>517</v>
      </c>
      <c r="N350" s="1">
        <v>461</v>
      </c>
      <c r="O350" s="17">
        <v>0.95775583823808619</v>
      </c>
      <c r="P350" s="17">
        <v>0.89261744966442957</v>
      </c>
      <c r="Q350" s="17">
        <v>0.99318181818181817</v>
      </c>
      <c r="R350" s="17">
        <v>0.8916827852998066</v>
      </c>
      <c r="S350">
        <v>413</v>
      </c>
      <c r="T350">
        <v>5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</row>
    <row r="351" spans="1:36" x14ac:dyDescent="0.25">
      <c r="A351" t="s">
        <v>258</v>
      </c>
      <c r="B351" t="s">
        <v>1022</v>
      </c>
      <c r="C351" t="s">
        <v>32</v>
      </c>
      <c r="D351" t="s">
        <v>39</v>
      </c>
      <c r="E351" t="s">
        <v>31</v>
      </c>
      <c r="F351" t="s">
        <v>32</v>
      </c>
      <c r="G351" s="1">
        <v>1994</v>
      </c>
      <c r="H351" s="1">
        <v>1439</v>
      </c>
      <c r="I351" s="1">
        <v>923.5</v>
      </c>
      <c r="J351" s="1">
        <v>560.5</v>
      </c>
      <c r="K351" s="1">
        <v>0</v>
      </c>
      <c r="L351" s="1">
        <v>0</v>
      </c>
      <c r="M351" s="1">
        <v>0</v>
      </c>
      <c r="N351" s="1">
        <v>0</v>
      </c>
      <c r="O351" s="17">
        <v>0.72166499498495484</v>
      </c>
      <c r="P351" s="17">
        <v>0.60693015701136976</v>
      </c>
      <c r="Q351" s="17">
        <v>1</v>
      </c>
      <c r="R351" s="17">
        <v>1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</row>
    <row r="352" spans="1:36" x14ac:dyDescent="0.25">
      <c r="A352" t="s">
        <v>259</v>
      </c>
      <c r="B352" t="s">
        <v>1023</v>
      </c>
      <c r="C352" t="s">
        <v>32</v>
      </c>
      <c r="D352" t="s">
        <v>39</v>
      </c>
      <c r="E352" t="s">
        <v>31</v>
      </c>
      <c r="F352" t="s">
        <v>32</v>
      </c>
      <c r="G352" s="1">
        <v>36</v>
      </c>
      <c r="H352" s="1">
        <v>9</v>
      </c>
      <c r="I352" s="1">
        <v>168</v>
      </c>
      <c r="J352" s="1">
        <v>129.5</v>
      </c>
      <c r="K352" s="1">
        <v>0</v>
      </c>
      <c r="L352" s="1">
        <v>0</v>
      </c>
      <c r="M352" s="1">
        <v>0</v>
      </c>
      <c r="N352" s="1">
        <v>0</v>
      </c>
      <c r="O352" s="17">
        <v>0.25</v>
      </c>
      <c r="P352" s="17">
        <v>0.77083333333333337</v>
      </c>
      <c r="Q352" s="17">
        <v>1</v>
      </c>
      <c r="R352" s="17">
        <v>1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</row>
    <row r="353" spans="1:36" x14ac:dyDescent="0.25">
      <c r="A353" t="s">
        <v>260</v>
      </c>
      <c r="B353" t="s">
        <v>1024</v>
      </c>
      <c r="C353" t="s">
        <v>32</v>
      </c>
      <c r="D353" t="s">
        <v>39</v>
      </c>
      <c r="E353" t="s">
        <v>31</v>
      </c>
      <c r="F353" t="s">
        <v>32</v>
      </c>
      <c r="G353" s="1">
        <v>696</v>
      </c>
      <c r="H353" s="1">
        <v>670.5</v>
      </c>
      <c r="I353" s="1">
        <v>291</v>
      </c>
      <c r="J353" s="1">
        <v>282</v>
      </c>
      <c r="K353" s="1">
        <v>638</v>
      </c>
      <c r="L353" s="1">
        <v>605</v>
      </c>
      <c r="M353" s="1">
        <v>0</v>
      </c>
      <c r="N353" s="1">
        <v>0</v>
      </c>
      <c r="O353" s="17">
        <v>0.96336206896551724</v>
      </c>
      <c r="P353" s="17">
        <v>0.96907216494845361</v>
      </c>
      <c r="Q353" s="17">
        <v>0.94827586206896552</v>
      </c>
      <c r="R353" s="17">
        <v>1</v>
      </c>
      <c r="S353">
        <v>55</v>
      </c>
      <c r="T353">
        <v>13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</row>
    <row r="354" spans="1:36" x14ac:dyDescent="0.25">
      <c r="A354" t="s">
        <v>261</v>
      </c>
      <c r="B354" t="s">
        <v>1025</v>
      </c>
      <c r="C354" t="s">
        <v>32</v>
      </c>
      <c r="D354" t="s">
        <v>39</v>
      </c>
      <c r="E354" t="s">
        <v>31</v>
      </c>
      <c r="F354" t="s">
        <v>32</v>
      </c>
      <c r="G354" s="1">
        <v>1834.5</v>
      </c>
      <c r="H354" s="1">
        <v>1767.5</v>
      </c>
      <c r="I354" s="1">
        <v>1678.25</v>
      </c>
      <c r="J354" s="1">
        <v>1572.5</v>
      </c>
      <c r="K354" s="1">
        <v>957</v>
      </c>
      <c r="L354" s="1">
        <v>935</v>
      </c>
      <c r="M354" s="1">
        <v>957</v>
      </c>
      <c r="N354" s="1">
        <v>977.5</v>
      </c>
      <c r="O354" s="17">
        <v>0.96347778686290542</v>
      </c>
      <c r="P354" s="17">
        <v>0.93698793385967527</v>
      </c>
      <c r="Q354" s="17">
        <v>0.97701149425287359</v>
      </c>
      <c r="R354" s="17">
        <v>1.0214211076280042</v>
      </c>
      <c r="S354">
        <v>603</v>
      </c>
      <c r="T354">
        <v>4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</row>
    <row r="355" spans="1:36" x14ac:dyDescent="0.25">
      <c r="A355" t="s">
        <v>262</v>
      </c>
      <c r="B355" t="s">
        <v>1026</v>
      </c>
      <c r="C355" t="s">
        <v>32</v>
      </c>
      <c r="D355" t="s">
        <v>39</v>
      </c>
      <c r="E355" t="s">
        <v>31</v>
      </c>
      <c r="F355" t="s">
        <v>32</v>
      </c>
      <c r="G355" s="1">
        <v>1867.5</v>
      </c>
      <c r="H355" s="1">
        <v>1795</v>
      </c>
      <c r="I355" s="1">
        <v>1452</v>
      </c>
      <c r="J355" s="1">
        <v>1367.5</v>
      </c>
      <c r="K355" s="1">
        <v>1113</v>
      </c>
      <c r="L355" s="1">
        <v>1068.5</v>
      </c>
      <c r="M355" s="1">
        <v>1012</v>
      </c>
      <c r="N355" s="1">
        <v>989</v>
      </c>
      <c r="O355" s="17">
        <v>0.96117804551539487</v>
      </c>
      <c r="P355" s="17">
        <v>0.9418044077134986</v>
      </c>
      <c r="Q355" s="17">
        <v>0.96001796945193174</v>
      </c>
      <c r="R355" s="17">
        <v>0.97727272727272729</v>
      </c>
      <c r="S355">
        <v>438</v>
      </c>
      <c r="T355">
        <v>23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</row>
    <row r="356" spans="1:36" x14ac:dyDescent="0.25">
      <c r="A356" t="s">
        <v>263</v>
      </c>
      <c r="B356" t="s">
        <v>1027</v>
      </c>
      <c r="C356" t="s">
        <v>32</v>
      </c>
      <c r="D356" t="s">
        <v>39</v>
      </c>
      <c r="E356" t="s">
        <v>31</v>
      </c>
      <c r="F356" t="s">
        <v>32</v>
      </c>
      <c r="G356" s="1">
        <v>1849.75</v>
      </c>
      <c r="H356" s="1">
        <v>1751.5</v>
      </c>
      <c r="I356" s="1">
        <v>1357</v>
      </c>
      <c r="J356" s="1">
        <v>1182</v>
      </c>
      <c r="K356" s="1">
        <v>957</v>
      </c>
      <c r="L356" s="1">
        <v>925</v>
      </c>
      <c r="M356" s="1">
        <v>957</v>
      </c>
      <c r="N356" s="1">
        <v>909</v>
      </c>
      <c r="O356" s="17">
        <v>0.94688471415056086</v>
      </c>
      <c r="P356" s="17">
        <v>0.87103905674281501</v>
      </c>
      <c r="Q356" s="17">
        <v>0.96656217345872519</v>
      </c>
      <c r="R356" s="17">
        <v>0.94984326018808773</v>
      </c>
      <c r="S356">
        <v>477</v>
      </c>
      <c r="T356">
        <v>10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</row>
    <row r="357" spans="1:36" x14ac:dyDescent="0.25">
      <c r="A357" t="s">
        <v>255</v>
      </c>
      <c r="B357" t="s">
        <v>1028</v>
      </c>
      <c r="C357" t="s">
        <v>32</v>
      </c>
      <c r="D357" t="s">
        <v>39</v>
      </c>
      <c r="E357" t="s">
        <v>31</v>
      </c>
      <c r="F357" t="s">
        <v>32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7">
        <v>1</v>
      </c>
      <c r="P357" s="17">
        <v>1</v>
      </c>
      <c r="Q357" s="17">
        <v>1</v>
      </c>
      <c r="R357" s="17">
        <v>1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</row>
    <row r="358" spans="1:36" x14ac:dyDescent="0.25">
      <c r="A358" t="s">
        <v>607</v>
      </c>
      <c r="B358" t="s">
        <v>1029</v>
      </c>
      <c r="C358" t="s">
        <v>32</v>
      </c>
      <c r="D358" t="s">
        <v>39</v>
      </c>
      <c r="E358" t="s">
        <v>31</v>
      </c>
      <c r="F358" t="s">
        <v>32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7">
        <v>1</v>
      </c>
      <c r="P358" s="17">
        <v>1</v>
      </c>
      <c r="Q358" s="17">
        <v>1</v>
      </c>
      <c r="R358" s="17">
        <v>1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</row>
    <row r="359" spans="1:36" x14ac:dyDescent="0.25">
      <c r="A359" t="s">
        <v>300</v>
      </c>
      <c r="B359" t="s">
        <v>1030</v>
      </c>
      <c r="C359" t="s">
        <v>32</v>
      </c>
      <c r="D359" t="s">
        <v>51</v>
      </c>
      <c r="E359" t="s">
        <v>31</v>
      </c>
      <c r="F359" t="s">
        <v>32</v>
      </c>
      <c r="G359" s="1">
        <v>4986.25</v>
      </c>
      <c r="H359" s="1">
        <v>4984</v>
      </c>
      <c r="I359" s="1">
        <v>1914.3333333333301</v>
      </c>
      <c r="J359" s="1">
        <v>1791.5833333333333</v>
      </c>
      <c r="K359" s="1">
        <v>0</v>
      </c>
      <c r="L359" s="1">
        <v>0</v>
      </c>
      <c r="M359" s="1">
        <v>0</v>
      </c>
      <c r="N359" s="1">
        <v>0</v>
      </c>
      <c r="O359" s="17">
        <v>0.99954875908749063</v>
      </c>
      <c r="P359" s="17">
        <v>0.93587846073480918</v>
      </c>
      <c r="Q359" s="17">
        <v>1</v>
      </c>
      <c r="R359" s="17">
        <v>1</v>
      </c>
      <c r="S359">
        <v>0</v>
      </c>
      <c r="T359">
        <v>0</v>
      </c>
      <c r="U359">
        <v>161.5</v>
      </c>
      <c r="V359">
        <v>171.33333333333334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</row>
    <row r="360" spans="1:36" x14ac:dyDescent="0.25">
      <c r="A360" t="s">
        <v>282</v>
      </c>
      <c r="B360" t="s">
        <v>1031</v>
      </c>
      <c r="C360" t="s">
        <v>32</v>
      </c>
      <c r="D360" t="s">
        <v>51</v>
      </c>
      <c r="E360" t="s">
        <v>31</v>
      </c>
      <c r="F360" t="s">
        <v>32</v>
      </c>
      <c r="G360" s="1">
        <v>2855</v>
      </c>
      <c r="H360" s="1">
        <v>2617.1666666666665</v>
      </c>
      <c r="I360" s="1">
        <v>953</v>
      </c>
      <c r="J360" s="1">
        <v>866.08333333333337</v>
      </c>
      <c r="K360" s="1">
        <v>0</v>
      </c>
      <c r="L360" s="1">
        <v>0</v>
      </c>
      <c r="M360" s="1">
        <v>0</v>
      </c>
      <c r="N360" s="1">
        <v>0</v>
      </c>
      <c r="O360" s="17">
        <v>0.91669585522475194</v>
      </c>
      <c r="P360" s="17">
        <v>0.90879678209164039</v>
      </c>
      <c r="Q360" s="17">
        <v>1</v>
      </c>
      <c r="R360" s="17">
        <v>1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</row>
    <row r="361" spans="1:36" x14ac:dyDescent="0.25">
      <c r="A361" t="s">
        <v>283</v>
      </c>
      <c r="B361" t="s">
        <v>1032</v>
      </c>
      <c r="C361" t="s">
        <v>32</v>
      </c>
      <c r="D361" t="s">
        <v>51</v>
      </c>
      <c r="E361" t="s">
        <v>31</v>
      </c>
      <c r="F361" t="s">
        <v>32</v>
      </c>
      <c r="G361" s="1">
        <v>1208</v>
      </c>
      <c r="H361" s="1">
        <v>1196.5833333333333</v>
      </c>
      <c r="I361" s="1">
        <v>959.5</v>
      </c>
      <c r="J361" s="1">
        <v>949.75</v>
      </c>
      <c r="K361" s="1">
        <v>832</v>
      </c>
      <c r="L361" s="1">
        <v>813.91666666666663</v>
      </c>
      <c r="M361" s="1">
        <v>299</v>
      </c>
      <c r="N361" s="1">
        <v>299</v>
      </c>
      <c r="O361" s="17">
        <v>0.99054911699779247</v>
      </c>
      <c r="P361" s="17">
        <v>0.98983845752996358</v>
      </c>
      <c r="Q361" s="17">
        <v>0.97826522435897434</v>
      </c>
      <c r="R361" s="17">
        <v>1</v>
      </c>
      <c r="S361">
        <v>203</v>
      </c>
      <c r="T361">
        <v>10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</row>
    <row r="362" spans="1:36" x14ac:dyDescent="0.25">
      <c r="A362" t="s">
        <v>284</v>
      </c>
      <c r="B362" t="s">
        <v>1033</v>
      </c>
      <c r="C362" t="s">
        <v>32</v>
      </c>
      <c r="D362" t="s">
        <v>51</v>
      </c>
      <c r="E362" t="s">
        <v>31</v>
      </c>
      <c r="F362" t="s">
        <v>32</v>
      </c>
      <c r="G362" s="1">
        <v>1275</v>
      </c>
      <c r="H362" s="1">
        <v>1066.5</v>
      </c>
      <c r="I362" s="1">
        <v>1869.6666666666699</v>
      </c>
      <c r="J362" s="1">
        <v>905.75</v>
      </c>
      <c r="K362" s="1">
        <v>0</v>
      </c>
      <c r="L362" s="1">
        <v>0</v>
      </c>
      <c r="M362" s="1">
        <v>0</v>
      </c>
      <c r="N362" s="1">
        <v>0</v>
      </c>
      <c r="O362" s="17">
        <v>0.83647058823529408</v>
      </c>
      <c r="P362" s="17">
        <v>0.48444464253877612</v>
      </c>
      <c r="Q362" s="17">
        <v>1</v>
      </c>
      <c r="R362" s="17">
        <v>1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</row>
    <row r="363" spans="1:36" x14ac:dyDescent="0.25">
      <c r="A363" t="s">
        <v>281</v>
      </c>
      <c r="B363" t="s">
        <v>1034</v>
      </c>
      <c r="C363" t="s">
        <v>32</v>
      </c>
      <c r="D363" t="s">
        <v>51</v>
      </c>
      <c r="E363" t="s">
        <v>31</v>
      </c>
      <c r="F363" t="s">
        <v>32</v>
      </c>
      <c r="G363" s="1">
        <v>650.5</v>
      </c>
      <c r="H363" s="1">
        <v>634.25</v>
      </c>
      <c r="I363" s="1">
        <v>885.5</v>
      </c>
      <c r="J363" s="1">
        <v>837.75</v>
      </c>
      <c r="K363" s="1">
        <v>588</v>
      </c>
      <c r="L363" s="1">
        <v>588</v>
      </c>
      <c r="M363" s="1">
        <v>304.5</v>
      </c>
      <c r="N363" s="1">
        <v>296</v>
      </c>
      <c r="O363" s="17">
        <v>0.9750192159877018</v>
      </c>
      <c r="P363" s="17">
        <v>0.94607566346696781</v>
      </c>
      <c r="Q363" s="17">
        <v>1</v>
      </c>
      <c r="R363" s="17">
        <v>0.97208538587848936</v>
      </c>
      <c r="S363">
        <v>217</v>
      </c>
      <c r="T363">
        <v>10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</row>
    <row r="364" spans="1:36" x14ac:dyDescent="0.25">
      <c r="A364" t="s">
        <v>286</v>
      </c>
      <c r="B364" t="s">
        <v>1035</v>
      </c>
      <c r="C364" t="s">
        <v>32</v>
      </c>
      <c r="D364" t="s">
        <v>51</v>
      </c>
      <c r="E364" t="s">
        <v>31</v>
      </c>
      <c r="F364" t="s">
        <v>32</v>
      </c>
      <c r="G364" s="1">
        <v>336.5</v>
      </c>
      <c r="H364" s="1">
        <v>273.41666666666669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7">
        <v>0.81253095591877167</v>
      </c>
      <c r="P364" s="17">
        <v>1</v>
      </c>
      <c r="Q364" s="17">
        <v>1</v>
      </c>
      <c r="R364" s="17">
        <v>1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</row>
    <row r="365" spans="1:36" x14ac:dyDescent="0.25">
      <c r="A365" t="s">
        <v>649</v>
      </c>
      <c r="B365" t="s">
        <v>1036</v>
      </c>
      <c r="C365" t="s">
        <v>32</v>
      </c>
      <c r="D365" t="s">
        <v>51</v>
      </c>
      <c r="E365" t="s">
        <v>31</v>
      </c>
      <c r="F365" t="s">
        <v>32</v>
      </c>
      <c r="G365" s="1">
        <v>237.5</v>
      </c>
      <c r="H365" s="1">
        <v>41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7">
        <v>0.17263157894736841</v>
      </c>
      <c r="P365" s="17">
        <v>1</v>
      </c>
      <c r="Q365" s="17">
        <v>1</v>
      </c>
      <c r="R365" s="17">
        <v>1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</row>
    <row r="366" spans="1:36" x14ac:dyDescent="0.25">
      <c r="A366" t="s">
        <v>287</v>
      </c>
      <c r="B366" t="s">
        <v>1037</v>
      </c>
      <c r="C366" t="s">
        <v>32</v>
      </c>
      <c r="D366" t="s">
        <v>51</v>
      </c>
      <c r="E366" t="s">
        <v>31</v>
      </c>
      <c r="F366" t="s">
        <v>32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7">
        <v>1</v>
      </c>
      <c r="P366" s="17">
        <v>1</v>
      </c>
      <c r="Q366" s="17">
        <v>1</v>
      </c>
      <c r="R366" s="17">
        <v>1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</row>
    <row r="367" spans="1:36" x14ac:dyDescent="0.25">
      <c r="A367" t="s">
        <v>312</v>
      </c>
      <c r="B367" t="s">
        <v>1038</v>
      </c>
      <c r="C367" t="s">
        <v>32</v>
      </c>
      <c r="D367" t="s">
        <v>51</v>
      </c>
      <c r="E367" t="s">
        <v>31</v>
      </c>
      <c r="F367" t="s">
        <v>32</v>
      </c>
      <c r="G367" s="1">
        <v>787.5</v>
      </c>
      <c r="H367" s="1">
        <v>586.5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7">
        <v>0.74476190476190474</v>
      </c>
      <c r="P367" s="17">
        <v>1</v>
      </c>
      <c r="Q367" s="17">
        <v>1</v>
      </c>
      <c r="R367" s="17">
        <v>1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</row>
    <row r="368" spans="1:36" x14ac:dyDescent="0.25">
      <c r="A368" t="s">
        <v>308</v>
      </c>
      <c r="B368" t="s">
        <v>1039</v>
      </c>
      <c r="C368" t="s">
        <v>32</v>
      </c>
      <c r="D368" t="s">
        <v>77</v>
      </c>
      <c r="E368" t="s">
        <v>31</v>
      </c>
      <c r="F368" t="s">
        <v>32</v>
      </c>
      <c r="G368" s="1">
        <v>0</v>
      </c>
      <c r="H368" s="1">
        <v>0</v>
      </c>
      <c r="I368" s="1">
        <v>221</v>
      </c>
      <c r="J368" s="1">
        <v>205.5</v>
      </c>
      <c r="K368" s="1">
        <v>0</v>
      </c>
      <c r="L368" s="1">
        <v>0</v>
      </c>
      <c r="M368" s="1">
        <v>0</v>
      </c>
      <c r="N368" s="1">
        <v>0</v>
      </c>
      <c r="O368" s="17">
        <v>1</v>
      </c>
      <c r="P368" s="17">
        <v>0.92986425339366519</v>
      </c>
      <c r="Q368" s="17">
        <v>1</v>
      </c>
      <c r="R368" s="17">
        <v>1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</row>
    <row r="369" spans="1:36" x14ac:dyDescent="0.25">
      <c r="A369" t="s">
        <v>309</v>
      </c>
      <c r="B369" t="s">
        <v>1040</v>
      </c>
      <c r="C369" t="s">
        <v>32</v>
      </c>
      <c r="D369" t="s">
        <v>39</v>
      </c>
      <c r="E369" t="s">
        <v>31</v>
      </c>
      <c r="F369" t="s">
        <v>32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7">
        <v>1</v>
      </c>
      <c r="P369" s="17">
        <v>1</v>
      </c>
      <c r="Q369" s="17">
        <v>1</v>
      </c>
      <c r="R369" s="17">
        <v>1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</row>
    <row r="370" spans="1:36" x14ac:dyDescent="0.25">
      <c r="A370" t="s">
        <v>306</v>
      </c>
      <c r="B370" t="s">
        <v>1041</v>
      </c>
      <c r="C370" t="s">
        <v>32</v>
      </c>
      <c r="D370" t="s">
        <v>34</v>
      </c>
      <c r="E370" t="s">
        <v>31</v>
      </c>
      <c r="F370" t="s">
        <v>32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7">
        <v>1</v>
      </c>
      <c r="P370" s="17">
        <v>1</v>
      </c>
      <c r="Q370" s="17">
        <v>1</v>
      </c>
      <c r="R370" s="17">
        <v>1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</row>
    <row r="371" spans="1:36" x14ac:dyDescent="0.25">
      <c r="A371" t="s">
        <v>543</v>
      </c>
      <c r="B371" t="s">
        <v>1042</v>
      </c>
      <c r="C371" t="s">
        <v>32</v>
      </c>
      <c r="D371" t="s">
        <v>34</v>
      </c>
      <c r="E371" t="s">
        <v>31</v>
      </c>
      <c r="F371" t="s">
        <v>32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7">
        <v>1</v>
      </c>
      <c r="P371" s="17">
        <v>1</v>
      </c>
      <c r="Q371" s="17">
        <v>1</v>
      </c>
      <c r="R371" s="17">
        <v>1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</row>
    <row r="372" spans="1:36" x14ac:dyDescent="0.25">
      <c r="A372" t="s">
        <v>310</v>
      </c>
      <c r="B372" t="s">
        <v>1043</v>
      </c>
      <c r="C372" t="s">
        <v>32</v>
      </c>
      <c r="D372" t="s">
        <v>34</v>
      </c>
      <c r="E372" t="s">
        <v>31</v>
      </c>
      <c r="F372" t="s">
        <v>32</v>
      </c>
      <c r="G372" s="1">
        <v>4.5</v>
      </c>
      <c r="H372" s="1">
        <v>1.5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7">
        <v>0.33333333333333331</v>
      </c>
      <c r="P372" s="17">
        <v>1</v>
      </c>
      <c r="Q372" s="17">
        <v>1</v>
      </c>
      <c r="R372" s="17">
        <v>1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</row>
    <row r="373" spans="1:36" x14ac:dyDescent="0.25">
      <c r="A373" t="s">
        <v>311</v>
      </c>
      <c r="B373" t="s">
        <v>311</v>
      </c>
      <c r="C373" t="s">
        <v>32</v>
      </c>
      <c r="D373" t="s">
        <v>34</v>
      </c>
      <c r="E373" t="s">
        <v>31</v>
      </c>
      <c r="F373" t="s">
        <v>32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7">
        <v>1</v>
      </c>
      <c r="P373" s="17">
        <v>1</v>
      </c>
      <c r="Q373" s="17">
        <v>1</v>
      </c>
      <c r="R373" s="17">
        <v>1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</row>
    <row r="374" spans="1:36" x14ac:dyDescent="0.25">
      <c r="A374" t="s">
        <v>307</v>
      </c>
      <c r="B374" t="s">
        <v>1044</v>
      </c>
      <c r="C374" t="s">
        <v>32</v>
      </c>
      <c r="D374" t="s">
        <v>34</v>
      </c>
      <c r="E374" t="s">
        <v>31</v>
      </c>
      <c r="F374" t="s">
        <v>32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7">
        <v>1</v>
      </c>
      <c r="P374" s="17">
        <v>1</v>
      </c>
      <c r="Q374" s="17">
        <v>1</v>
      </c>
      <c r="R374" s="17">
        <v>1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</row>
    <row r="375" spans="1:36" x14ac:dyDescent="0.25">
      <c r="A375" t="s">
        <v>305</v>
      </c>
      <c r="B375" t="s">
        <v>1045</v>
      </c>
      <c r="C375" t="s">
        <v>32</v>
      </c>
      <c r="D375" t="s">
        <v>34</v>
      </c>
      <c r="E375" t="s">
        <v>31</v>
      </c>
      <c r="F375" t="s">
        <v>32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7">
        <v>1</v>
      </c>
      <c r="P375" s="17">
        <v>1</v>
      </c>
      <c r="Q375" s="17">
        <v>1</v>
      </c>
      <c r="R375" s="17">
        <v>1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</row>
    <row r="376" spans="1:36" x14ac:dyDescent="0.25">
      <c r="A376" t="s">
        <v>313</v>
      </c>
      <c r="B376" t="s">
        <v>313</v>
      </c>
      <c r="C376" t="s">
        <v>32</v>
      </c>
      <c r="D376" t="s">
        <v>77</v>
      </c>
      <c r="E376" t="s">
        <v>31</v>
      </c>
      <c r="F376" t="s">
        <v>32</v>
      </c>
      <c r="G376" s="1">
        <v>1983.5</v>
      </c>
      <c r="H376" s="1">
        <v>0</v>
      </c>
      <c r="I376" s="1">
        <v>870</v>
      </c>
      <c r="J376" s="1">
        <v>0</v>
      </c>
      <c r="K376" s="1">
        <v>638</v>
      </c>
      <c r="L376" s="1">
        <v>0</v>
      </c>
      <c r="M376" s="1">
        <v>638</v>
      </c>
      <c r="N376" s="1">
        <v>0</v>
      </c>
      <c r="O376" s="17">
        <v>0</v>
      </c>
      <c r="P376" s="17">
        <v>0</v>
      </c>
      <c r="Q376" s="17">
        <v>0</v>
      </c>
      <c r="R376" s="17">
        <v>0</v>
      </c>
      <c r="S376">
        <v>0</v>
      </c>
      <c r="T376">
        <v>56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</row>
    <row r="377" spans="1:36" x14ac:dyDescent="0.25">
      <c r="A377" t="s">
        <v>656</v>
      </c>
      <c r="B377" t="s">
        <v>656</v>
      </c>
      <c r="C377" t="s">
        <v>32</v>
      </c>
      <c r="D377" t="s">
        <v>77</v>
      </c>
      <c r="E377" t="s">
        <v>31</v>
      </c>
      <c r="F377" t="s">
        <v>32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7">
        <v>1</v>
      </c>
      <c r="P377" s="17">
        <v>1</v>
      </c>
      <c r="Q377" s="17">
        <v>1</v>
      </c>
      <c r="R377" s="17">
        <v>1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</row>
    <row r="378" spans="1:36" x14ac:dyDescent="0.25">
      <c r="A378" t="s">
        <v>314</v>
      </c>
      <c r="B378" t="s">
        <v>1046</v>
      </c>
      <c r="C378" t="s">
        <v>32</v>
      </c>
      <c r="D378" t="s">
        <v>77</v>
      </c>
      <c r="E378" t="s">
        <v>31</v>
      </c>
      <c r="F378" t="s">
        <v>32</v>
      </c>
      <c r="G378" s="1">
        <v>0</v>
      </c>
      <c r="H378" s="1">
        <v>0</v>
      </c>
      <c r="I378" s="1">
        <v>472.5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7">
        <v>1</v>
      </c>
      <c r="P378" s="17">
        <v>0</v>
      </c>
      <c r="Q378" s="17">
        <v>1</v>
      </c>
      <c r="R378" s="17">
        <v>1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</row>
    <row r="379" spans="1:36" x14ac:dyDescent="0.25">
      <c r="A379" t="s">
        <v>677</v>
      </c>
      <c r="B379" t="s">
        <v>677</v>
      </c>
      <c r="C379" t="s">
        <v>32</v>
      </c>
      <c r="D379" t="s">
        <v>77</v>
      </c>
      <c r="E379" t="s">
        <v>31</v>
      </c>
      <c r="F379" t="s">
        <v>32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7">
        <v>1</v>
      </c>
      <c r="P379" s="17">
        <v>1</v>
      </c>
      <c r="Q379" s="17">
        <v>1</v>
      </c>
      <c r="R379" s="17">
        <v>1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</row>
    <row r="380" spans="1:36" x14ac:dyDescent="0.25">
      <c r="A380" t="s">
        <v>555</v>
      </c>
      <c r="B380" t="s">
        <v>31</v>
      </c>
      <c r="C380" t="s">
        <v>32</v>
      </c>
      <c r="D380" t="s">
        <v>77</v>
      </c>
      <c r="E380" t="s">
        <v>31</v>
      </c>
      <c r="F380" t="s">
        <v>32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7">
        <v>1</v>
      </c>
      <c r="P380" s="17">
        <v>1</v>
      </c>
      <c r="Q380" s="17">
        <v>1</v>
      </c>
      <c r="R380" s="17">
        <v>1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</row>
    <row r="381" spans="1:36" x14ac:dyDescent="0.25">
      <c r="A381" t="s">
        <v>668</v>
      </c>
      <c r="B381" t="s">
        <v>1047</v>
      </c>
      <c r="C381" t="s">
        <v>32</v>
      </c>
      <c r="D381" t="s">
        <v>77</v>
      </c>
      <c r="E381" t="s">
        <v>31</v>
      </c>
      <c r="F381" t="s">
        <v>32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7">
        <v>1</v>
      </c>
      <c r="P381" s="17">
        <v>1</v>
      </c>
      <c r="Q381" s="17">
        <v>1</v>
      </c>
      <c r="R381" s="17">
        <v>1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</row>
    <row r="382" spans="1:36" x14ac:dyDescent="0.25">
      <c r="A382" t="s">
        <v>315</v>
      </c>
      <c r="B382" t="s">
        <v>315</v>
      </c>
      <c r="C382" t="s">
        <v>32</v>
      </c>
      <c r="D382" t="s">
        <v>88</v>
      </c>
      <c r="E382" t="s">
        <v>31</v>
      </c>
      <c r="F382" t="s">
        <v>32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7">
        <v>1</v>
      </c>
      <c r="P382" s="17">
        <v>1</v>
      </c>
      <c r="Q382" s="17">
        <v>1</v>
      </c>
      <c r="R382" s="17">
        <v>1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</row>
    <row r="383" spans="1:36" x14ac:dyDescent="0.25">
      <c r="A383" t="s">
        <v>316</v>
      </c>
      <c r="B383" t="s">
        <v>316</v>
      </c>
      <c r="C383" t="s">
        <v>32</v>
      </c>
      <c r="D383" t="s">
        <v>88</v>
      </c>
      <c r="E383" t="s">
        <v>31</v>
      </c>
      <c r="F383" t="s">
        <v>32</v>
      </c>
      <c r="G383" s="1">
        <v>838.5</v>
      </c>
      <c r="H383" s="1">
        <v>643.5</v>
      </c>
      <c r="I383" s="1">
        <v>255</v>
      </c>
      <c r="J383" s="1">
        <v>229</v>
      </c>
      <c r="K383" s="1">
        <v>0</v>
      </c>
      <c r="L383" s="1">
        <v>0</v>
      </c>
      <c r="M383" s="1">
        <v>0</v>
      </c>
      <c r="N383" s="1">
        <v>0</v>
      </c>
      <c r="O383" s="17">
        <v>0.76744186046511631</v>
      </c>
      <c r="P383" s="17">
        <v>0.89803921568627454</v>
      </c>
      <c r="Q383" s="17">
        <v>1</v>
      </c>
      <c r="R383" s="17">
        <v>1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</row>
    <row r="384" spans="1:36" x14ac:dyDescent="0.25">
      <c r="A384" t="s">
        <v>669</v>
      </c>
      <c r="B384" t="s">
        <v>1048</v>
      </c>
      <c r="C384" t="s">
        <v>32</v>
      </c>
      <c r="D384" t="s">
        <v>88</v>
      </c>
      <c r="E384" t="s">
        <v>31</v>
      </c>
      <c r="F384" t="s">
        <v>32</v>
      </c>
      <c r="G384" s="1">
        <v>906</v>
      </c>
      <c r="H384" s="1">
        <v>573.5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7">
        <v>0.63300220750551872</v>
      </c>
      <c r="P384" s="17">
        <v>1</v>
      </c>
      <c r="Q384" s="17">
        <v>1</v>
      </c>
      <c r="R384" s="17">
        <v>1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</row>
    <row r="385" spans="1:36" x14ac:dyDescent="0.25">
      <c r="A385" t="s">
        <v>317</v>
      </c>
      <c r="B385" t="s">
        <v>1049</v>
      </c>
      <c r="C385" t="s">
        <v>32</v>
      </c>
      <c r="D385" t="s">
        <v>88</v>
      </c>
      <c r="E385" t="s">
        <v>31</v>
      </c>
      <c r="F385" t="s">
        <v>32</v>
      </c>
      <c r="G385" s="1">
        <v>526.66666666666697</v>
      </c>
      <c r="H385" s="1">
        <v>347.41666666666669</v>
      </c>
      <c r="I385" s="1">
        <v>0</v>
      </c>
      <c r="J385" s="1">
        <v>0</v>
      </c>
      <c r="K385" s="1">
        <v>20</v>
      </c>
      <c r="L385" s="1">
        <v>0</v>
      </c>
      <c r="M385" s="1">
        <v>0</v>
      </c>
      <c r="N385" s="1">
        <v>0</v>
      </c>
      <c r="O385" s="17">
        <v>0.65965189873417684</v>
      </c>
      <c r="P385" s="17">
        <v>1</v>
      </c>
      <c r="Q385" s="17">
        <v>0</v>
      </c>
      <c r="R385" s="17">
        <v>1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</row>
    <row r="386" spans="1:36" x14ac:dyDescent="0.25">
      <c r="A386" t="s">
        <v>318</v>
      </c>
      <c r="B386" t="s">
        <v>1050</v>
      </c>
      <c r="C386" t="s">
        <v>32</v>
      </c>
      <c r="D386" t="s">
        <v>88</v>
      </c>
      <c r="E386" t="s">
        <v>31</v>
      </c>
      <c r="F386" t="s">
        <v>32</v>
      </c>
      <c r="G386" s="1">
        <v>154.5</v>
      </c>
      <c r="H386" s="1">
        <v>131</v>
      </c>
      <c r="I386" s="1">
        <v>690</v>
      </c>
      <c r="J386" s="1">
        <v>426</v>
      </c>
      <c r="K386" s="1">
        <v>0</v>
      </c>
      <c r="L386" s="1">
        <v>0</v>
      </c>
      <c r="M386" s="1">
        <v>0</v>
      </c>
      <c r="N386" s="1">
        <v>0</v>
      </c>
      <c r="O386" s="17">
        <v>0.84789644012944987</v>
      </c>
      <c r="P386" s="17">
        <v>0.61739130434782608</v>
      </c>
      <c r="Q386" s="17">
        <v>1</v>
      </c>
      <c r="R386" s="17">
        <v>1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</row>
    <row r="387" spans="1:36" x14ac:dyDescent="0.25">
      <c r="A387" t="s">
        <v>319</v>
      </c>
      <c r="B387" t="s">
        <v>1051</v>
      </c>
      <c r="C387" t="s">
        <v>32</v>
      </c>
      <c r="D387" t="s">
        <v>88</v>
      </c>
      <c r="E387" t="s">
        <v>31</v>
      </c>
      <c r="F387" t="s">
        <v>32</v>
      </c>
      <c r="G387" s="1">
        <v>376.75</v>
      </c>
      <c r="H387" s="1">
        <v>299.25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7">
        <v>0.79429329794293302</v>
      </c>
      <c r="P387" s="17">
        <v>1</v>
      </c>
      <c r="Q387" s="17">
        <v>1</v>
      </c>
      <c r="R387" s="17">
        <v>1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</row>
    <row r="388" spans="1:36" x14ac:dyDescent="0.25">
      <c r="A388" t="s">
        <v>320</v>
      </c>
      <c r="B388" t="s">
        <v>1052</v>
      </c>
      <c r="C388" t="s">
        <v>32</v>
      </c>
      <c r="D388" t="s">
        <v>88</v>
      </c>
      <c r="E388" t="s">
        <v>31</v>
      </c>
      <c r="F388" t="s">
        <v>32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7">
        <v>1</v>
      </c>
      <c r="P388" s="17">
        <v>1</v>
      </c>
      <c r="Q388" s="17">
        <v>1</v>
      </c>
      <c r="R388" s="17">
        <v>1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</row>
    <row r="389" spans="1:36" x14ac:dyDescent="0.25">
      <c r="A389" t="s">
        <v>321</v>
      </c>
      <c r="B389" t="s">
        <v>1053</v>
      </c>
      <c r="C389" t="s">
        <v>32</v>
      </c>
      <c r="D389" t="s">
        <v>88</v>
      </c>
      <c r="E389" t="s">
        <v>31</v>
      </c>
      <c r="F389" t="s">
        <v>32</v>
      </c>
      <c r="G389" s="1">
        <v>843.2</v>
      </c>
      <c r="H389" s="1">
        <v>618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7">
        <v>0.73292220113851991</v>
      </c>
      <c r="P389" s="17">
        <v>1</v>
      </c>
      <c r="Q389" s="17">
        <v>1</v>
      </c>
      <c r="R389" s="17">
        <v>1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</row>
    <row r="390" spans="1:36" x14ac:dyDescent="0.25">
      <c r="A390" t="s">
        <v>322</v>
      </c>
      <c r="B390" t="s">
        <v>1054</v>
      </c>
      <c r="C390" t="s">
        <v>32</v>
      </c>
      <c r="D390" t="s">
        <v>88</v>
      </c>
      <c r="E390" t="s">
        <v>31</v>
      </c>
      <c r="F390" t="s">
        <v>32</v>
      </c>
      <c r="G390" s="1">
        <v>1475.5</v>
      </c>
      <c r="H390" s="1">
        <v>903.15</v>
      </c>
      <c r="I390" s="1">
        <v>373</v>
      </c>
      <c r="J390" s="1">
        <v>217</v>
      </c>
      <c r="K390" s="1">
        <v>0</v>
      </c>
      <c r="L390" s="1">
        <v>0</v>
      </c>
      <c r="M390" s="1">
        <v>0</v>
      </c>
      <c r="N390" s="1">
        <v>0</v>
      </c>
      <c r="O390" s="17">
        <v>0.61209759403592001</v>
      </c>
      <c r="P390" s="17">
        <v>0.58176943699731909</v>
      </c>
      <c r="Q390" s="17">
        <v>1</v>
      </c>
      <c r="R390" s="17">
        <v>1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</row>
    <row r="391" spans="1:36" x14ac:dyDescent="0.25">
      <c r="A391" t="s">
        <v>323</v>
      </c>
      <c r="B391" t="s">
        <v>1055</v>
      </c>
      <c r="C391" t="s">
        <v>32</v>
      </c>
      <c r="D391" t="s">
        <v>88</v>
      </c>
      <c r="E391" t="s">
        <v>31</v>
      </c>
      <c r="F391" t="s">
        <v>32</v>
      </c>
      <c r="G391" s="1">
        <v>1234.5</v>
      </c>
      <c r="H391" s="1">
        <v>946.75</v>
      </c>
      <c r="I391" s="1">
        <v>225</v>
      </c>
      <c r="J391" s="1">
        <v>175.5</v>
      </c>
      <c r="K391" s="1">
        <v>0</v>
      </c>
      <c r="L391" s="1">
        <v>0</v>
      </c>
      <c r="M391" s="1">
        <v>0</v>
      </c>
      <c r="N391" s="1">
        <v>0</v>
      </c>
      <c r="O391" s="17">
        <v>0.76690968003240179</v>
      </c>
      <c r="P391" s="17">
        <v>0.78</v>
      </c>
      <c r="Q391" s="17">
        <v>1</v>
      </c>
      <c r="R391" s="17">
        <v>1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</row>
    <row r="392" spans="1:36" x14ac:dyDescent="0.25">
      <c r="A392" t="s">
        <v>324</v>
      </c>
      <c r="B392" t="s">
        <v>1056</v>
      </c>
      <c r="C392" t="s">
        <v>32</v>
      </c>
      <c r="D392" t="s">
        <v>88</v>
      </c>
      <c r="E392" t="s">
        <v>31</v>
      </c>
      <c r="F392" t="s">
        <v>32</v>
      </c>
      <c r="G392" s="1">
        <v>1966.5</v>
      </c>
      <c r="H392" s="1">
        <v>1196</v>
      </c>
      <c r="I392" s="1">
        <v>0</v>
      </c>
      <c r="J392" s="1">
        <v>60</v>
      </c>
      <c r="K392" s="1">
        <v>217.5</v>
      </c>
      <c r="L392" s="1">
        <v>212.5</v>
      </c>
      <c r="M392" s="1">
        <v>0</v>
      </c>
      <c r="N392" s="1">
        <v>0</v>
      </c>
      <c r="O392" s="17">
        <v>0.60818713450292394</v>
      </c>
      <c r="P392" s="17">
        <v>1</v>
      </c>
      <c r="Q392" s="17">
        <v>0.97701149425287359</v>
      </c>
      <c r="R392" s="17">
        <v>1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</row>
    <row r="393" spans="1:36" x14ac:dyDescent="0.25">
      <c r="A393" t="s">
        <v>325</v>
      </c>
      <c r="B393" t="s">
        <v>1057</v>
      </c>
      <c r="C393" t="s">
        <v>32</v>
      </c>
      <c r="D393" t="s">
        <v>88</v>
      </c>
      <c r="E393" t="s">
        <v>31</v>
      </c>
      <c r="F393" t="s">
        <v>32</v>
      </c>
      <c r="G393" s="1">
        <v>2399</v>
      </c>
      <c r="H393" s="1">
        <v>1373.1166666666666</v>
      </c>
      <c r="I393" s="1">
        <v>2041</v>
      </c>
      <c r="J393" s="1">
        <v>1470.5</v>
      </c>
      <c r="K393" s="1">
        <v>0</v>
      </c>
      <c r="L393" s="1">
        <v>0</v>
      </c>
      <c r="M393" s="1">
        <v>0</v>
      </c>
      <c r="N393" s="1">
        <v>0</v>
      </c>
      <c r="O393" s="17">
        <v>0.57237043212449634</v>
      </c>
      <c r="P393" s="17">
        <v>0.72048015678588928</v>
      </c>
      <c r="Q393" s="17">
        <v>1</v>
      </c>
      <c r="R393" s="17">
        <v>1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</row>
    <row r="394" spans="1:36" x14ac:dyDescent="0.25">
      <c r="A394" t="s">
        <v>326</v>
      </c>
      <c r="B394" t="s">
        <v>1058</v>
      </c>
      <c r="C394" t="s">
        <v>32</v>
      </c>
      <c r="D394" t="s">
        <v>88</v>
      </c>
      <c r="E394" t="s">
        <v>31</v>
      </c>
      <c r="F394" t="s">
        <v>32</v>
      </c>
      <c r="G394" s="1">
        <v>0</v>
      </c>
      <c r="H394" s="1">
        <v>0</v>
      </c>
      <c r="I394" s="1">
        <v>0</v>
      </c>
      <c r="J394" s="1">
        <v>0</v>
      </c>
      <c r="K394" s="1">
        <v>651</v>
      </c>
      <c r="L394" s="1">
        <v>388.5</v>
      </c>
      <c r="M394" s="1">
        <v>651</v>
      </c>
      <c r="N394" s="1">
        <v>588</v>
      </c>
      <c r="O394" s="17">
        <v>1</v>
      </c>
      <c r="P394" s="17">
        <v>1</v>
      </c>
      <c r="Q394" s="17">
        <v>0.59677419354838712</v>
      </c>
      <c r="R394" s="17">
        <v>0.90322580645161288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</row>
    <row r="395" spans="1:36" x14ac:dyDescent="0.25">
      <c r="A395" t="s">
        <v>327</v>
      </c>
      <c r="B395" t="s">
        <v>1059</v>
      </c>
      <c r="C395" t="s">
        <v>32</v>
      </c>
      <c r="D395" t="s">
        <v>88</v>
      </c>
      <c r="E395" t="s">
        <v>31</v>
      </c>
      <c r="F395" t="s">
        <v>32</v>
      </c>
      <c r="G395" s="1">
        <v>4155</v>
      </c>
      <c r="H395" s="1">
        <v>1949.5</v>
      </c>
      <c r="I395" s="1">
        <v>0</v>
      </c>
      <c r="J395" s="1">
        <v>167.5</v>
      </c>
      <c r="K395" s="1">
        <v>0</v>
      </c>
      <c r="L395" s="1">
        <v>0</v>
      </c>
      <c r="M395" s="1">
        <v>0</v>
      </c>
      <c r="N395" s="1">
        <v>0</v>
      </c>
      <c r="O395" s="17">
        <v>0.46919374247894102</v>
      </c>
      <c r="P395" s="17">
        <v>1</v>
      </c>
      <c r="Q395" s="17">
        <v>1</v>
      </c>
      <c r="R395" s="17">
        <v>1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</row>
    <row r="396" spans="1:36" x14ac:dyDescent="0.25">
      <c r="A396" t="s">
        <v>328</v>
      </c>
      <c r="B396" t="s">
        <v>1060</v>
      </c>
      <c r="C396" t="s">
        <v>32</v>
      </c>
      <c r="D396" t="s">
        <v>88</v>
      </c>
      <c r="E396" t="s">
        <v>31</v>
      </c>
      <c r="F396" t="s">
        <v>32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7">
        <v>1</v>
      </c>
      <c r="P396" s="17">
        <v>1</v>
      </c>
      <c r="Q396" s="17">
        <v>1</v>
      </c>
      <c r="R396" s="17">
        <v>1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</row>
    <row r="397" spans="1:36" x14ac:dyDescent="0.25">
      <c r="A397" t="s">
        <v>329</v>
      </c>
      <c r="B397" t="s">
        <v>1061</v>
      </c>
      <c r="C397" t="s">
        <v>32</v>
      </c>
      <c r="D397" t="s">
        <v>88</v>
      </c>
      <c r="E397" t="s">
        <v>31</v>
      </c>
      <c r="F397" t="s">
        <v>32</v>
      </c>
      <c r="G397" s="1">
        <v>862.5</v>
      </c>
      <c r="H397" s="1">
        <v>632.75</v>
      </c>
      <c r="I397" s="1">
        <v>1311.1666666666699</v>
      </c>
      <c r="J397" s="1">
        <v>939.08333333333337</v>
      </c>
      <c r="K397" s="1">
        <v>0</v>
      </c>
      <c r="L397" s="1">
        <v>0</v>
      </c>
      <c r="M397" s="1">
        <v>0</v>
      </c>
      <c r="N397" s="1">
        <v>0</v>
      </c>
      <c r="O397" s="17">
        <v>0.7336231884057971</v>
      </c>
      <c r="P397" s="17">
        <v>0.7162196517096715</v>
      </c>
      <c r="Q397" s="17">
        <v>1</v>
      </c>
      <c r="R397" s="17">
        <v>1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</row>
    <row r="398" spans="1:36" x14ac:dyDescent="0.25">
      <c r="A398" t="s">
        <v>640</v>
      </c>
      <c r="B398" t="s">
        <v>1062</v>
      </c>
      <c r="C398" t="s">
        <v>32</v>
      </c>
      <c r="D398" t="s">
        <v>88</v>
      </c>
      <c r="E398" t="s">
        <v>31</v>
      </c>
      <c r="F398" t="s">
        <v>32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7">
        <v>1</v>
      </c>
      <c r="P398" s="17">
        <v>1</v>
      </c>
      <c r="Q398" s="17">
        <v>1</v>
      </c>
      <c r="R398" s="17">
        <v>1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</row>
    <row r="399" spans="1:36" x14ac:dyDescent="0.25">
      <c r="A399" t="s">
        <v>627</v>
      </c>
      <c r="B399" t="s">
        <v>1063</v>
      </c>
      <c r="C399" t="s">
        <v>32</v>
      </c>
      <c r="D399" t="s">
        <v>88</v>
      </c>
      <c r="E399" t="s">
        <v>31</v>
      </c>
      <c r="F399" t="s">
        <v>32</v>
      </c>
      <c r="G399" s="1">
        <v>1155.5</v>
      </c>
      <c r="H399" s="1">
        <v>923.5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7">
        <v>0.79922111639982696</v>
      </c>
      <c r="P399" s="17">
        <v>1</v>
      </c>
      <c r="Q399" s="17">
        <v>1</v>
      </c>
      <c r="R399" s="17">
        <v>1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</row>
    <row r="400" spans="1:36" x14ac:dyDescent="0.25">
      <c r="A400" t="s">
        <v>619</v>
      </c>
      <c r="B400" t="s">
        <v>619</v>
      </c>
      <c r="C400" t="s">
        <v>32</v>
      </c>
      <c r="D400" t="s">
        <v>88</v>
      </c>
      <c r="E400" t="s">
        <v>31</v>
      </c>
      <c r="F400" t="s">
        <v>32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7">
        <v>1</v>
      </c>
      <c r="P400" s="17">
        <v>1</v>
      </c>
      <c r="Q400" s="17">
        <v>1</v>
      </c>
      <c r="R400" s="17">
        <v>1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</row>
    <row r="401" spans="1:36" x14ac:dyDescent="0.25">
      <c r="A401" t="s">
        <v>330</v>
      </c>
      <c r="B401" t="s">
        <v>330</v>
      </c>
      <c r="C401" t="s">
        <v>32</v>
      </c>
      <c r="D401" t="s">
        <v>88</v>
      </c>
      <c r="E401" t="s">
        <v>31</v>
      </c>
      <c r="F401" t="s">
        <v>32</v>
      </c>
      <c r="G401" s="1">
        <v>2273.9166666666665</v>
      </c>
      <c r="H401" s="1">
        <v>1886.1333333333334</v>
      </c>
      <c r="I401" s="1">
        <v>1431</v>
      </c>
      <c r="J401" s="1">
        <v>920</v>
      </c>
      <c r="K401" s="1">
        <v>0</v>
      </c>
      <c r="L401" s="1">
        <v>0</v>
      </c>
      <c r="M401" s="1">
        <v>0</v>
      </c>
      <c r="N401" s="1">
        <v>0</v>
      </c>
      <c r="O401" s="17">
        <v>0.82946458020302705</v>
      </c>
      <c r="P401" s="17">
        <v>0.64290705800139758</v>
      </c>
      <c r="Q401" s="17">
        <v>1</v>
      </c>
      <c r="R401" s="17">
        <v>1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</row>
    <row r="402" spans="1:36" x14ac:dyDescent="0.25">
      <c r="A402" t="s">
        <v>331</v>
      </c>
      <c r="B402" t="s">
        <v>331</v>
      </c>
      <c r="C402" t="s">
        <v>32</v>
      </c>
      <c r="D402" t="s">
        <v>88</v>
      </c>
      <c r="E402" t="s">
        <v>31</v>
      </c>
      <c r="F402" t="s">
        <v>32</v>
      </c>
      <c r="G402" s="1">
        <v>1827.25</v>
      </c>
      <c r="H402" s="1">
        <v>1792.0833333333333</v>
      </c>
      <c r="I402" s="1">
        <v>896</v>
      </c>
      <c r="J402" s="1">
        <v>858.25</v>
      </c>
      <c r="K402" s="1">
        <v>0</v>
      </c>
      <c r="L402" s="1">
        <v>0</v>
      </c>
      <c r="M402" s="1">
        <v>0</v>
      </c>
      <c r="N402" s="1">
        <v>0</v>
      </c>
      <c r="O402" s="17">
        <v>0.98075432115656491</v>
      </c>
      <c r="P402" s="17">
        <v>0.9578683035714286</v>
      </c>
      <c r="Q402" s="17">
        <v>1</v>
      </c>
      <c r="R402" s="17">
        <v>1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</row>
    <row r="403" spans="1:36" x14ac:dyDescent="0.25">
      <c r="A403" t="s">
        <v>332</v>
      </c>
      <c r="B403" t="s">
        <v>1064</v>
      </c>
      <c r="C403" t="s">
        <v>32</v>
      </c>
      <c r="D403" t="s">
        <v>88</v>
      </c>
      <c r="E403" t="s">
        <v>31</v>
      </c>
      <c r="F403" t="s">
        <v>32</v>
      </c>
      <c r="G403" s="1">
        <v>219</v>
      </c>
      <c r="H403" s="1">
        <v>226.7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7">
        <v>1.0351598173515981</v>
      </c>
      <c r="P403" s="17">
        <v>1</v>
      </c>
      <c r="Q403" s="17">
        <v>1</v>
      </c>
      <c r="R403" s="17">
        <v>1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</row>
    <row r="404" spans="1:36" x14ac:dyDescent="0.25">
      <c r="A404" t="s">
        <v>335</v>
      </c>
      <c r="B404" t="s">
        <v>335</v>
      </c>
      <c r="C404" t="s">
        <v>32</v>
      </c>
      <c r="D404" t="s">
        <v>88</v>
      </c>
      <c r="E404" t="s">
        <v>31</v>
      </c>
      <c r="F404" t="s">
        <v>32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7">
        <v>1</v>
      </c>
      <c r="P404" s="17">
        <v>1</v>
      </c>
      <c r="Q404" s="17">
        <v>1</v>
      </c>
      <c r="R404" s="17">
        <v>1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</row>
    <row r="405" spans="1:36" x14ac:dyDescent="0.25">
      <c r="A405" t="s">
        <v>336</v>
      </c>
      <c r="B405" t="s">
        <v>336</v>
      </c>
      <c r="C405" t="s">
        <v>32</v>
      </c>
      <c r="D405" t="s">
        <v>88</v>
      </c>
      <c r="E405" t="s">
        <v>31</v>
      </c>
      <c r="F405" t="s">
        <v>32</v>
      </c>
      <c r="G405" s="1">
        <v>275.5</v>
      </c>
      <c r="H405" s="1">
        <v>209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7">
        <v>0.75862068965517238</v>
      </c>
      <c r="P405" s="17">
        <v>1</v>
      </c>
      <c r="Q405" s="17">
        <v>1</v>
      </c>
      <c r="R405" s="17">
        <v>1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</row>
    <row r="406" spans="1:36" x14ac:dyDescent="0.25">
      <c r="A406" t="s">
        <v>337</v>
      </c>
      <c r="B406" t="s">
        <v>337</v>
      </c>
      <c r="C406" t="s">
        <v>32</v>
      </c>
      <c r="D406" t="s">
        <v>88</v>
      </c>
      <c r="E406" t="s">
        <v>31</v>
      </c>
      <c r="F406" t="s">
        <v>32</v>
      </c>
      <c r="G406" s="1">
        <v>208.75</v>
      </c>
      <c r="H406" s="1">
        <v>110.5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7">
        <v>0.52934131736526946</v>
      </c>
      <c r="P406" s="17">
        <v>1</v>
      </c>
      <c r="Q406" s="17">
        <v>1</v>
      </c>
      <c r="R406" s="17">
        <v>1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</row>
    <row r="407" spans="1:36" x14ac:dyDescent="0.25">
      <c r="A407" t="s">
        <v>338</v>
      </c>
      <c r="B407" t="s">
        <v>338</v>
      </c>
      <c r="C407" t="s">
        <v>32</v>
      </c>
      <c r="D407" t="s">
        <v>88</v>
      </c>
      <c r="E407" t="s">
        <v>31</v>
      </c>
      <c r="F407" t="s">
        <v>32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7">
        <v>1</v>
      </c>
      <c r="P407" s="17">
        <v>1</v>
      </c>
      <c r="Q407" s="17">
        <v>1</v>
      </c>
      <c r="R407" s="17">
        <v>1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</row>
    <row r="408" spans="1:36" x14ac:dyDescent="0.25">
      <c r="A408" t="s">
        <v>339</v>
      </c>
      <c r="B408" t="s">
        <v>339</v>
      </c>
      <c r="C408" t="s">
        <v>32</v>
      </c>
      <c r="D408" t="s">
        <v>88</v>
      </c>
      <c r="E408" t="s">
        <v>31</v>
      </c>
      <c r="F408" t="s">
        <v>32</v>
      </c>
      <c r="G408" s="1">
        <v>1728</v>
      </c>
      <c r="H408" s="1">
        <v>1287.5</v>
      </c>
      <c r="I408" s="1">
        <v>66.5</v>
      </c>
      <c r="J408" s="1">
        <v>56</v>
      </c>
      <c r="K408" s="1">
        <v>0</v>
      </c>
      <c r="L408" s="1">
        <v>0</v>
      </c>
      <c r="M408" s="1">
        <v>0</v>
      </c>
      <c r="N408" s="1">
        <v>0</v>
      </c>
      <c r="O408" s="17">
        <v>0.74508101851851849</v>
      </c>
      <c r="P408" s="17">
        <v>0.84210526315789469</v>
      </c>
      <c r="Q408" s="17">
        <v>1</v>
      </c>
      <c r="R408" s="17">
        <v>1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</row>
    <row r="409" spans="1:36" x14ac:dyDescent="0.25">
      <c r="A409" t="s">
        <v>556</v>
      </c>
      <c r="B409" t="s">
        <v>1065</v>
      </c>
      <c r="C409" t="s">
        <v>32</v>
      </c>
      <c r="D409" t="s">
        <v>88</v>
      </c>
      <c r="E409" t="s">
        <v>31</v>
      </c>
      <c r="F409" t="s">
        <v>32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7">
        <v>1</v>
      </c>
      <c r="P409" s="17">
        <v>1</v>
      </c>
      <c r="Q409" s="17">
        <v>1</v>
      </c>
      <c r="R409" s="17">
        <v>1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</row>
    <row r="410" spans="1:36" x14ac:dyDescent="0.25">
      <c r="A410" t="s">
        <v>340</v>
      </c>
      <c r="B410" t="s">
        <v>340</v>
      </c>
      <c r="C410" t="s">
        <v>32</v>
      </c>
      <c r="D410" t="s">
        <v>88</v>
      </c>
      <c r="E410" t="s">
        <v>31</v>
      </c>
      <c r="F410" t="s">
        <v>32</v>
      </c>
      <c r="G410" s="1">
        <v>574.5</v>
      </c>
      <c r="H410" s="1">
        <v>587.5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7">
        <v>1.0226283724978242</v>
      </c>
      <c r="P410" s="17">
        <v>1</v>
      </c>
      <c r="Q410" s="17">
        <v>1</v>
      </c>
      <c r="R410" s="17">
        <v>1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</row>
    <row r="411" spans="1:36" x14ac:dyDescent="0.25">
      <c r="A411" t="s">
        <v>341</v>
      </c>
      <c r="B411" t="s">
        <v>341</v>
      </c>
      <c r="C411" t="s">
        <v>32</v>
      </c>
      <c r="D411" t="s">
        <v>88</v>
      </c>
      <c r="E411" t="s">
        <v>31</v>
      </c>
      <c r="F411" t="s">
        <v>32</v>
      </c>
      <c r="G411" s="1">
        <v>105</v>
      </c>
      <c r="H411" s="1">
        <v>105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7">
        <v>1</v>
      </c>
      <c r="P411" s="17">
        <v>1</v>
      </c>
      <c r="Q411" s="17">
        <v>1</v>
      </c>
      <c r="R411" s="17">
        <v>1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</row>
    <row r="412" spans="1:36" x14ac:dyDescent="0.25">
      <c r="A412" t="s">
        <v>342</v>
      </c>
      <c r="B412" t="s">
        <v>342</v>
      </c>
      <c r="C412" t="s">
        <v>32</v>
      </c>
      <c r="D412" t="s">
        <v>88</v>
      </c>
      <c r="E412" t="s">
        <v>31</v>
      </c>
      <c r="F412" t="s">
        <v>32</v>
      </c>
      <c r="G412" s="1">
        <v>1984.5</v>
      </c>
      <c r="H412" s="1">
        <v>2000.0833333333333</v>
      </c>
      <c r="I412" s="1">
        <v>501</v>
      </c>
      <c r="J412" s="1">
        <v>66</v>
      </c>
      <c r="K412" s="1">
        <v>0</v>
      </c>
      <c r="L412" s="1">
        <v>0</v>
      </c>
      <c r="M412" s="1">
        <v>0</v>
      </c>
      <c r="N412" s="1">
        <v>0</v>
      </c>
      <c r="O412" s="17">
        <v>1.0078525237255396</v>
      </c>
      <c r="P412" s="17">
        <v>0.1317365269461078</v>
      </c>
      <c r="Q412" s="17">
        <v>1</v>
      </c>
      <c r="R412" s="17">
        <v>1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</row>
    <row r="413" spans="1:36" x14ac:dyDescent="0.25">
      <c r="A413" t="s">
        <v>343</v>
      </c>
      <c r="B413" t="s">
        <v>1066</v>
      </c>
      <c r="C413" t="s">
        <v>32</v>
      </c>
      <c r="D413" t="s">
        <v>88</v>
      </c>
      <c r="E413" t="s">
        <v>31</v>
      </c>
      <c r="F413" t="s">
        <v>32</v>
      </c>
      <c r="G413" s="1">
        <v>213</v>
      </c>
      <c r="H413" s="1">
        <v>119.5</v>
      </c>
      <c r="I413" s="1">
        <v>299.5</v>
      </c>
      <c r="J413" s="1">
        <v>231.5</v>
      </c>
      <c r="K413" s="1">
        <v>0</v>
      </c>
      <c r="L413" s="1">
        <v>0</v>
      </c>
      <c r="M413" s="1">
        <v>0</v>
      </c>
      <c r="N413" s="1">
        <v>0</v>
      </c>
      <c r="O413" s="17">
        <v>0.56103286384976525</v>
      </c>
      <c r="P413" s="17">
        <v>0.77295492487479134</v>
      </c>
      <c r="Q413" s="17">
        <v>1</v>
      </c>
      <c r="R413" s="17">
        <v>1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</row>
    <row r="414" spans="1:36" x14ac:dyDescent="0.25">
      <c r="A414" t="s">
        <v>344</v>
      </c>
      <c r="B414" t="s">
        <v>344</v>
      </c>
      <c r="C414" t="s">
        <v>32</v>
      </c>
      <c r="D414" t="s">
        <v>88</v>
      </c>
      <c r="E414" t="s">
        <v>31</v>
      </c>
      <c r="F414" t="s">
        <v>32</v>
      </c>
      <c r="G414" s="1">
        <v>90</v>
      </c>
      <c r="H414" s="1">
        <v>22.5</v>
      </c>
      <c r="I414" s="1">
        <v>0</v>
      </c>
      <c r="J414" s="1">
        <v>0</v>
      </c>
      <c r="K414" s="1">
        <v>849</v>
      </c>
      <c r="L414" s="1">
        <v>625</v>
      </c>
      <c r="M414" s="1">
        <v>588</v>
      </c>
      <c r="N414" s="1">
        <v>544</v>
      </c>
      <c r="O414" s="17">
        <v>0.25</v>
      </c>
      <c r="P414" s="17">
        <v>1</v>
      </c>
      <c r="Q414" s="17">
        <v>0.73616018845700826</v>
      </c>
      <c r="R414" s="17">
        <v>0.92517006802721091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</row>
    <row r="415" spans="1:36" x14ac:dyDescent="0.25">
      <c r="A415" t="s">
        <v>345</v>
      </c>
      <c r="B415" t="s">
        <v>1067</v>
      </c>
      <c r="C415" t="s">
        <v>32</v>
      </c>
      <c r="D415" t="s">
        <v>88</v>
      </c>
      <c r="E415" t="s">
        <v>31</v>
      </c>
      <c r="F415" t="s">
        <v>32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7">
        <v>1</v>
      </c>
      <c r="P415" s="17">
        <v>1</v>
      </c>
      <c r="Q415" s="17">
        <v>1</v>
      </c>
      <c r="R415" s="17">
        <v>1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</row>
    <row r="416" spans="1:36" x14ac:dyDescent="0.25">
      <c r="A416" t="s">
        <v>346</v>
      </c>
      <c r="B416" t="s">
        <v>346</v>
      </c>
      <c r="C416" t="s">
        <v>32</v>
      </c>
      <c r="D416" t="s">
        <v>88</v>
      </c>
      <c r="E416" t="s">
        <v>31</v>
      </c>
      <c r="F416" t="s">
        <v>32</v>
      </c>
      <c r="G416" s="1">
        <v>1585</v>
      </c>
      <c r="H416" s="1">
        <v>1014.5</v>
      </c>
      <c r="I416" s="1">
        <v>309.5</v>
      </c>
      <c r="J416" s="1">
        <v>114.5</v>
      </c>
      <c r="K416" s="1">
        <v>0</v>
      </c>
      <c r="L416" s="1">
        <v>0</v>
      </c>
      <c r="M416" s="1">
        <v>0</v>
      </c>
      <c r="N416" s="1">
        <v>0</v>
      </c>
      <c r="O416" s="17">
        <v>0.64006309148264984</v>
      </c>
      <c r="P416" s="17">
        <v>0.36995153473344106</v>
      </c>
      <c r="Q416" s="17">
        <v>1</v>
      </c>
      <c r="R416" s="17">
        <v>1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</row>
    <row r="417" spans="1:36" x14ac:dyDescent="0.25">
      <c r="A417" t="s">
        <v>187</v>
      </c>
      <c r="B417" t="s">
        <v>1068</v>
      </c>
      <c r="C417" t="s">
        <v>32</v>
      </c>
      <c r="D417" t="s">
        <v>34</v>
      </c>
      <c r="E417" t="s">
        <v>31</v>
      </c>
      <c r="F417" t="s">
        <v>32</v>
      </c>
      <c r="G417" s="1">
        <v>0</v>
      </c>
      <c r="H417" s="1">
        <v>90</v>
      </c>
      <c r="I417" s="1">
        <v>1695</v>
      </c>
      <c r="J417" s="1">
        <v>401</v>
      </c>
      <c r="K417" s="1">
        <v>0</v>
      </c>
      <c r="L417" s="1">
        <v>0</v>
      </c>
      <c r="M417" s="1">
        <v>0</v>
      </c>
      <c r="N417" s="1">
        <v>0</v>
      </c>
      <c r="O417" s="17">
        <v>1</v>
      </c>
      <c r="P417" s="17">
        <v>0.23657817109144544</v>
      </c>
      <c r="Q417" s="17">
        <v>1</v>
      </c>
      <c r="R417" s="17">
        <v>1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</row>
    <row r="418" spans="1:36" x14ac:dyDescent="0.25">
      <c r="A418" t="s">
        <v>149</v>
      </c>
      <c r="B418" t="s">
        <v>1069</v>
      </c>
      <c r="C418" t="s">
        <v>32</v>
      </c>
      <c r="D418" t="s">
        <v>39</v>
      </c>
      <c r="E418" t="s">
        <v>31</v>
      </c>
      <c r="F418" t="s">
        <v>32</v>
      </c>
      <c r="G418" s="1">
        <v>0</v>
      </c>
      <c r="H418" s="1">
        <v>95.833333333333329</v>
      </c>
      <c r="I418" s="1">
        <v>386</v>
      </c>
      <c r="J418" s="1">
        <v>182.25</v>
      </c>
      <c r="K418" s="1">
        <v>0</v>
      </c>
      <c r="L418" s="1">
        <v>0</v>
      </c>
      <c r="M418" s="1">
        <v>0</v>
      </c>
      <c r="N418" s="1">
        <v>0</v>
      </c>
      <c r="O418" s="17">
        <v>1</v>
      </c>
      <c r="P418" s="17">
        <v>0.47215025906735753</v>
      </c>
      <c r="Q418" s="17">
        <v>1</v>
      </c>
      <c r="R418" s="17">
        <v>1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</row>
    <row r="419" spans="1:36" x14ac:dyDescent="0.25">
      <c r="A419" t="s">
        <v>180</v>
      </c>
      <c r="B419" t="s">
        <v>1070</v>
      </c>
      <c r="C419" t="s">
        <v>32</v>
      </c>
      <c r="D419" t="s">
        <v>51</v>
      </c>
      <c r="E419" t="s">
        <v>31</v>
      </c>
      <c r="F419" t="s">
        <v>32</v>
      </c>
      <c r="G419" s="1">
        <v>0</v>
      </c>
      <c r="H419" s="1">
        <v>0</v>
      </c>
      <c r="I419" s="1">
        <v>313.75</v>
      </c>
      <c r="J419" s="1">
        <v>196.5</v>
      </c>
      <c r="K419" s="1">
        <v>0</v>
      </c>
      <c r="L419" s="1">
        <v>0</v>
      </c>
      <c r="M419" s="1">
        <v>0</v>
      </c>
      <c r="N419" s="1">
        <v>0</v>
      </c>
      <c r="O419" s="17">
        <v>1</v>
      </c>
      <c r="P419" s="17">
        <v>0.6262948207171315</v>
      </c>
      <c r="Q419" s="17">
        <v>1</v>
      </c>
      <c r="R419" s="17">
        <v>1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</row>
    <row r="420" spans="1:36" x14ac:dyDescent="0.25">
      <c r="A420" t="s">
        <v>147</v>
      </c>
      <c r="B420" t="s">
        <v>1071</v>
      </c>
      <c r="C420" t="s">
        <v>32</v>
      </c>
      <c r="D420" t="s">
        <v>51</v>
      </c>
      <c r="E420" t="s">
        <v>31</v>
      </c>
      <c r="F420" t="s">
        <v>32</v>
      </c>
      <c r="G420" s="1">
        <v>439</v>
      </c>
      <c r="H420" s="1">
        <v>375.01666666666665</v>
      </c>
      <c r="I420" s="1">
        <v>86.25</v>
      </c>
      <c r="J420" s="1">
        <v>73</v>
      </c>
      <c r="K420" s="1">
        <v>0</v>
      </c>
      <c r="L420" s="1">
        <v>0</v>
      </c>
      <c r="M420" s="1">
        <v>0</v>
      </c>
      <c r="N420" s="1">
        <v>0</v>
      </c>
      <c r="O420" s="17">
        <v>0.85425208807896735</v>
      </c>
      <c r="P420" s="17">
        <v>0.84637681159420286</v>
      </c>
      <c r="Q420" s="17">
        <v>1</v>
      </c>
      <c r="R420" s="17">
        <v>1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</row>
    <row r="421" spans="1:36" x14ac:dyDescent="0.25">
      <c r="A421" t="s">
        <v>148</v>
      </c>
      <c r="B421" t="s">
        <v>1072</v>
      </c>
      <c r="C421" t="s">
        <v>32</v>
      </c>
      <c r="D421" t="s">
        <v>39</v>
      </c>
      <c r="E421" t="s">
        <v>31</v>
      </c>
      <c r="F421" t="s">
        <v>32</v>
      </c>
      <c r="G421" s="1">
        <v>1873.75</v>
      </c>
      <c r="H421" s="1">
        <v>1167.0833333333333</v>
      </c>
      <c r="I421" s="1">
        <v>375</v>
      </c>
      <c r="J421" s="1">
        <v>56.5</v>
      </c>
      <c r="K421" s="1">
        <v>0</v>
      </c>
      <c r="L421" s="1">
        <v>0</v>
      </c>
      <c r="M421" s="1">
        <v>0</v>
      </c>
      <c r="N421" s="1">
        <v>0</v>
      </c>
      <c r="O421" s="17">
        <v>0.62285968423393379</v>
      </c>
      <c r="P421" s="17">
        <v>0.15066666666666667</v>
      </c>
      <c r="Q421" s="17">
        <v>1</v>
      </c>
      <c r="R421" s="17">
        <v>1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</row>
    <row r="422" spans="1:36" x14ac:dyDescent="0.25">
      <c r="A422" t="s">
        <v>179</v>
      </c>
      <c r="B422" t="s">
        <v>1073</v>
      </c>
      <c r="C422" t="s">
        <v>32</v>
      </c>
      <c r="D422" t="s">
        <v>34</v>
      </c>
      <c r="E422" t="s">
        <v>31</v>
      </c>
      <c r="F422" t="s">
        <v>32</v>
      </c>
      <c r="G422" s="1">
        <v>2265</v>
      </c>
      <c r="H422" s="1">
        <v>1526.75</v>
      </c>
      <c r="I422" s="1">
        <v>479.08333333333297</v>
      </c>
      <c r="J422" s="1">
        <v>169.5</v>
      </c>
      <c r="K422" s="1">
        <v>0</v>
      </c>
      <c r="L422" s="1">
        <v>0</v>
      </c>
      <c r="M422" s="1">
        <v>0</v>
      </c>
      <c r="N422" s="1">
        <v>0</v>
      </c>
      <c r="O422" s="17">
        <v>0.67406181015452538</v>
      </c>
      <c r="P422" s="17">
        <v>0.35380066098451929</v>
      </c>
      <c r="Q422" s="17">
        <v>1</v>
      </c>
      <c r="R422" s="17">
        <v>1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</row>
    <row r="423" spans="1:36" x14ac:dyDescent="0.25">
      <c r="A423" t="s">
        <v>624</v>
      </c>
      <c r="B423" t="s">
        <v>1074</v>
      </c>
      <c r="C423" t="s">
        <v>32</v>
      </c>
      <c r="D423" t="s">
        <v>88</v>
      </c>
      <c r="E423" t="s">
        <v>31</v>
      </c>
      <c r="F423" t="s">
        <v>32</v>
      </c>
      <c r="G423" s="1">
        <v>923</v>
      </c>
      <c r="H423" s="1">
        <v>934.83333333333337</v>
      </c>
      <c r="I423" s="1">
        <v>515.08333333333303</v>
      </c>
      <c r="J423" s="1">
        <v>499.83333333333331</v>
      </c>
      <c r="K423" s="1">
        <v>0</v>
      </c>
      <c r="L423" s="1">
        <v>0</v>
      </c>
      <c r="M423" s="1">
        <v>0</v>
      </c>
      <c r="N423" s="1">
        <v>0</v>
      </c>
      <c r="O423" s="17">
        <v>1.0128205128205128</v>
      </c>
      <c r="P423" s="17">
        <v>0.9703931402685656</v>
      </c>
      <c r="Q423" s="17">
        <v>1</v>
      </c>
      <c r="R423" s="17">
        <v>1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</row>
    <row r="424" spans="1:36" x14ac:dyDescent="0.25">
      <c r="A424" t="s">
        <v>625</v>
      </c>
      <c r="B424" t="s">
        <v>1075</v>
      </c>
      <c r="C424" t="s">
        <v>32</v>
      </c>
      <c r="D424" t="s">
        <v>88</v>
      </c>
      <c r="E424" t="s">
        <v>31</v>
      </c>
      <c r="F424" t="s">
        <v>32</v>
      </c>
      <c r="G424" s="1">
        <v>1658.4666666666701</v>
      </c>
      <c r="H424" s="1">
        <v>1226.2166666666667</v>
      </c>
      <c r="I424" s="1">
        <v>1744</v>
      </c>
      <c r="J424" s="1">
        <v>977.16666666666663</v>
      </c>
      <c r="K424" s="1">
        <v>0</v>
      </c>
      <c r="L424" s="1">
        <v>0</v>
      </c>
      <c r="M424" s="1">
        <v>0</v>
      </c>
      <c r="N424" s="1">
        <v>0</v>
      </c>
      <c r="O424" s="17">
        <v>0.73936768903002625</v>
      </c>
      <c r="P424" s="17">
        <v>0.56030198776758411</v>
      </c>
      <c r="Q424" s="17">
        <v>1</v>
      </c>
      <c r="R424" s="17">
        <v>1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</row>
    <row r="425" spans="1:36" x14ac:dyDescent="0.25">
      <c r="A425" t="s">
        <v>170</v>
      </c>
      <c r="B425" t="s">
        <v>1076</v>
      </c>
      <c r="C425" t="s">
        <v>32</v>
      </c>
      <c r="D425" t="s">
        <v>77</v>
      </c>
      <c r="E425" t="s">
        <v>31</v>
      </c>
      <c r="F425" t="s">
        <v>32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7">
        <v>1</v>
      </c>
      <c r="P425" s="17">
        <v>1</v>
      </c>
      <c r="Q425" s="17">
        <v>1</v>
      </c>
      <c r="R425" s="17">
        <v>1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</row>
    <row r="426" spans="1:36" x14ac:dyDescent="0.25">
      <c r="A426" t="s">
        <v>349</v>
      </c>
      <c r="B426" t="s">
        <v>349</v>
      </c>
      <c r="C426" t="s">
        <v>32</v>
      </c>
      <c r="D426" t="s">
        <v>88</v>
      </c>
      <c r="E426" t="s">
        <v>31</v>
      </c>
      <c r="F426" t="s">
        <v>32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7">
        <v>1</v>
      </c>
      <c r="P426" s="17">
        <v>1</v>
      </c>
      <c r="Q426" s="17">
        <v>1</v>
      </c>
      <c r="R426" s="17">
        <v>1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</row>
    <row r="427" spans="1:36" x14ac:dyDescent="0.25">
      <c r="A427" t="s">
        <v>350</v>
      </c>
      <c r="B427" t="s">
        <v>1077</v>
      </c>
      <c r="C427" t="s">
        <v>32</v>
      </c>
      <c r="D427" t="s">
        <v>88</v>
      </c>
      <c r="E427" t="s">
        <v>31</v>
      </c>
      <c r="F427" t="s">
        <v>32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7">
        <v>1</v>
      </c>
      <c r="P427" s="17">
        <v>1</v>
      </c>
      <c r="Q427" s="17">
        <v>1</v>
      </c>
      <c r="R427" s="17">
        <v>1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</row>
    <row r="428" spans="1:36" x14ac:dyDescent="0.25">
      <c r="A428" t="s">
        <v>351</v>
      </c>
      <c r="B428" t="s">
        <v>351</v>
      </c>
      <c r="C428" t="s">
        <v>32</v>
      </c>
      <c r="D428" t="s">
        <v>88</v>
      </c>
      <c r="E428" t="s">
        <v>31</v>
      </c>
      <c r="F428" t="s">
        <v>32</v>
      </c>
      <c r="G428" s="1">
        <v>720</v>
      </c>
      <c r="H428" s="1">
        <v>949.75</v>
      </c>
      <c r="I428" s="1">
        <v>1102.5</v>
      </c>
      <c r="J428" s="1">
        <v>244.75</v>
      </c>
      <c r="K428" s="1">
        <v>0</v>
      </c>
      <c r="L428" s="1">
        <v>0</v>
      </c>
      <c r="M428" s="1">
        <v>0</v>
      </c>
      <c r="N428" s="1">
        <v>0</v>
      </c>
      <c r="O428" s="17">
        <v>1.3190972222222221</v>
      </c>
      <c r="P428" s="17">
        <v>0.22199546485260771</v>
      </c>
      <c r="Q428" s="17">
        <v>1</v>
      </c>
      <c r="R428" s="17">
        <v>1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</row>
    <row r="429" spans="1:36" x14ac:dyDescent="0.25">
      <c r="A429" t="s">
        <v>352</v>
      </c>
      <c r="B429" t="s">
        <v>1078</v>
      </c>
      <c r="C429" t="s">
        <v>32</v>
      </c>
      <c r="D429" t="s">
        <v>88</v>
      </c>
      <c r="E429" t="s">
        <v>31</v>
      </c>
      <c r="F429" t="s">
        <v>32</v>
      </c>
      <c r="G429" s="1">
        <v>1497.5</v>
      </c>
      <c r="H429" s="1">
        <v>1030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7">
        <v>0.68781302170283809</v>
      </c>
      <c r="P429" s="17">
        <v>1</v>
      </c>
      <c r="Q429" s="17">
        <v>1</v>
      </c>
      <c r="R429" s="17">
        <v>1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</row>
    <row r="430" spans="1:36" x14ac:dyDescent="0.25">
      <c r="A430" t="s">
        <v>353</v>
      </c>
      <c r="B430" t="s">
        <v>353</v>
      </c>
      <c r="C430" t="s">
        <v>32</v>
      </c>
      <c r="D430" t="s">
        <v>88</v>
      </c>
      <c r="E430" t="s">
        <v>31</v>
      </c>
      <c r="F430" t="s">
        <v>32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7">
        <v>1</v>
      </c>
      <c r="P430" s="17">
        <v>1</v>
      </c>
      <c r="Q430" s="17">
        <v>1</v>
      </c>
      <c r="R430" s="17">
        <v>1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</row>
    <row r="431" spans="1:36" x14ac:dyDescent="0.25">
      <c r="A431" t="s">
        <v>87</v>
      </c>
      <c r="B431" t="s">
        <v>1079</v>
      </c>
      <c r="C431" t="s">
        <v>32</v>
      </c>
      <c r="D431" t="s">
        <v>88</v>
      </c>
      <c r="E431" t="s">
        <v>31</v>
      </c>
      <c r="F431" t="s">
        <v>32</v>
      </c>
      <c r="G431" s="1">
        <v>404</v>
      </c>
      <c r="H431" s="1">
        <v>222.5</v>
      </c>
      <c r="I431" s="1">
        <v>5335.75</v>
      </c>
      <c r="J431" s="1">
        <v>3212.75</v>
      </c>
      <c r="K431" s="1">
        <v>0</v>
      </c>
      <c r="L431" s="1">
        <v>0</v>
      </c>
      <c r="M431" s="1">
        <v>0</v>
      </c>
      <c r="N431" s="1">
        <v>0</v>
      </c>
      <c r="O431" s="17">
        <v>0.55074257425742579</v>
      </c>
      <c r="P431" s="17">
        <v>0.60211779037623581</v>
      </c>
      <c r="Q431" s="17">
        <v>1</v>
      </c>
      <c r="R431" s="17">
        <v>1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</row>
    <row r="432" spans="1:36" x14ac:dyDescent="0.25">
      <c r="A432" t="s">
        <v>114</v>
      </c>
      <c r="B432" t="s">
        <v>1080</v>
      </c>
      <c r="C432" t="s">
        <v>32</v>
      </c>
      <c r="D432" t="s">
        <v>39</v>
      </c>
      <c r="E432" t="s">
        <v>31</v>
      </c>
      <c r="F432" t="s">
        <v>32</v>
      </c>
      <c r="G432" s="1">
        <v>1534.5</v>
      </c>
      <c r="H432" s="1">
        <v>645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7">
        <v>0.4203323558162268</v>
      </c>
      <c r="P432" s="17">
        <v>1</v>
      </c>
      <c r="Q432" s="17">
        <v>1</v>
      </c>
      <c r="R432" s="17">
        <v>1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</row>
    <row r="433" spans="1:36" x14ac:dyDescent="0.25">
      <c r="A433" t="s">
        <v>81</v>
      </c>
      <c r="B433" t="s">
        <v>1081</v>
      </c>
      <c r="C433" t="s">
        <v>32</v>
      </c>
      <c r="D433" t="s">
        <v>34</v>
      </c>
      <c r="E433" t="s">
        <v>31</v>
      </c>
      <c r="F433" t="s">
        <v>32</v>
      </c>
      <c r="G433" s="1">
        <v>157.5</v>
      </c>
      <c r="H433" s="1">
        <v>131.5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7">
        <v>0.83492063492063495</v>
      </c>
      <c r="P433" s="17">
        <v>1</v>
      </c>
      <c r="Q433" s="17">
        <v>1</v>
      </c>
      <c r="R433" s="17">
        <v>1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</row>
    <row r="434" spans="1:36" x14ac:dyDescent="0.25">
      <c r="A434" t="s">
        <v>168</v>
      </c>
      <c r="B434" t="s">
        <v>1082</v>
      </c>
      <c r="C434" t="s">
        <v>32</v>
      </c>
      <c r="D434" t="s">
        <v>39</v>
      </c>
      <c r="E434" t="s">
        <v>31</v>
      </c>
      <c r="F434" t="s">
        <v>32</v>
      </c>
      <c r="G434" s="1">
        <v>0</v>
      </c>
      <c r="H434" s="1">
        <v>0</v>
      </c>
      <c r="I434" s="1">
        <v>123</v>
      </c>
      <c r="J434" s="1">
        <v>96.75</v>
      </c>
      <c r="K434" s="1">
        <v>0</v>
      </c>
      <c r="L434" s="1">
        <v>0</v>
      </c>
      <c r="M434" s="1">
        <v>0</v>
      </c>
      <c r="N434" s="1">
        <v>0</v>
      </c>
      <c r="O434" s="17">
        <v>1</v>
      </c>
      <c r="P434" s="17">
        <v>0.78658536585365857</v>
      </c>
      <c r="Q434" s="17">
        <v>1</v>
      </c>
      <c r="R434" s="17">
        <v>1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</row>
    <row r="435" spans="1:36" x14ac:dyDescent="0.25">
      <c r="A435" t="s">
        <v>146</v>
      </c>
      <c r="B435" t="s">
        <v>1083</v>
      </c>
      <c r="C435" t="s">
        <v>32</v>
      </c>
      <c r="D435" t="s">
        <v>34</v>
      </c>
      <c r="E435" t="s">
        <v>31</v>
      </c>
      <c r="F435" t="s">
        <v>32</v>
      </c>
      <c r="G435" s="1">
        <v>0</v>
      </c>
      <c r="H435" s="1">
        <v>0</v>
      </c>
      <c r="I435" s="1">
        <v>420</v>
      </c>
      <c r="J435" s="1">
        <v>215</v>
      </c>
      <c r="K435" s="1">
        <v>0</v>
      </c>
      <c r="L435" s="1">
        <v>0</v>
      </c>
      <c r="M435" s="1">
        <v>0</v>
      </c>
      <c r="N435" s="1">
        <v>0</v>
      </c>
      <c r="O435" s="17">
        <v>1</v>
      </c>
      <c r="P435" s="17">
        <v>0.51190476190476186</v>
      </c>
      <c r="Q435" s="17">
        <v>1</v>
      </c>
      <c r="R435" s="17">
        <v>1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</row>
    <row r="436" spans="1:36" x14ac:dyDescent="0.25">
      <c r="A436" t="s">
        <v>356</v>
      </c>
      <c r="B436" t="s">
        <v>1084</v>
      </c>
      <c r="C436" t="s">
        <v>32</v>
      </c>
      <c r="D436" t="s">
        <v>88</v>
      </c>
      <c r="E436" t="s">
        <v>31</v>
      </c>
      <c r="F436" t="s">
        <v>32</v>
      </c>
      <c r="G436" s="1">
        <v>69</v>
      </c>
      <c r="H436" s="1">
        <v>64.5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7">
        <v>0.93478260869565222</v>
      </c>
      <c r="P436" s="17">
        <v>1</v>
      </c>
      <c r="Q436" s="17">
        <v>1</v>
      </c>
      <c r="R436" s="17">
        <v>1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</row>
    <row r="437" spans="1:36" x14ac:dyDescent="0.25">
      <c r="A437" t="s">
        <v>608</v>
      </c>
      <c r="B437" t="s">
        <v>1085</v>
      </c>
      <c r="C437" t="s">
        <v>32</v>
      </c>
      <c r="D437" t="s">
        <v>88</v>
      </c>
      <c r="E437" t="s">
        <v>31</v>
      </c>
      <c r="F437" t="s">
        <v>32</v>
      </c>
      <c r="G437" s="1">
        <v>600</v>
      </c>
      <c r="H437" s="1">
        <v>378.5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7">
        <v>0.63083333333333336</v>
      </c>
      <c r="P437" s="17">
        <v>1</v>
      </c>
      <c r="Q437" s="17">
        <v>1</v>
      </c>
      <c r="R437" s="17">
        <v>1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</row>
    <row r="438" spans="1:36" x14ac:dyDescent="0.25">
      <c r="A438" t="s">
        <v>357</v>
      </c>
      <c r="B438" t="s">
        <v>1086</v>
      </c>
      <c r="C438" t="s">
        <v>32</v>
      </c>
      <c r="D438" t="s">
        <v>88</v>
      </c>
      <c r="E438" t="s">
        <v>31</v>
      </c>
      <c r="F438" t="s">
        <v>32</v>
      </c>
      <c r="G438" s="1">
        <v>263.16666666666703</v>
      </c>
      <c r="H438" s="1">
        <v>189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7">
        <v>0.71817606079797247</v>
      </c>
      <c r="P438" s="17">
        <v>1</v>
      </c>
      <c r="Q438" s="17">
        <v>1</v>
      </c>
      <c r="R438" s="17">
        <v>1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</row>
    <row r="439" spans="1:36" x14ac:dyDescent="0.25">
      <c r="A439" t="s">
        <v>358</v>
      </c>
      <c r="B439" t="s">
        <v>1087</v>
      </c>
      <c r="C439" t="s">
        <v>32</v>
      </c>
      <c r="D439" t="s">
        <v>88</v>
      </c>
      <c r="E439" t="s">
        <v>31</v>
      </c>
      <c r="F439" t="s">
        <v>32</v>
      </c>
      <c r="G439" s="1">
        <v>667.5</v>
      </c>
      <c r="H439" s="1">
        <v>333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7">
        <v>0.49887640449438203</v>
      </c>
      <c r="P439" s="17">
        <v>1</v>
      </c>
      <c r="Q439" s="17">
        <v>1</v>
      </c>
      <c r="R439" s="17">
        <v>1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</row>
    <row r="440" spans="1:36" x14ac:dyDescent="0.25">
      <c r="A440" t="s">
        <v>641</v>
      </c>
      <c r="B440" t="s">
        <v>1088</v>
      </c>
      <c r="C440" t="s">
        <v>32</v>
      </c>
      <c r="D440" t="s">
        <v>88</v>
      </c>
      <c r="E440" t="s">
        <v>31</v>
      </c>
      <c r="F440" t="s">
        <v>32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7">
        <v>1</v>
      </c>
      <c r="P440" s="17">
        <v>1</v>
      </c>
      <c r="Q440" s="17">
        <v>1</v>
      </c>
      <c r="R440" s="17">
        <v>1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</row>
    <row r="441" spans="1:36" x14ac:dyDescent="0.25">
      <c r="A441" t="s">
        <v>642</v>
      </c>
      <c r="B441" t="s">
        <v>1089</v>
      </c>
      <c r="C441" t="s">
        <v>32</v>
      </c>
      <c r="D441" t="s">
        <v>88</v>
      </c>
      <c r="E441" t="s">
        <v>31</v>
      </c>
      <c r="F441" t="s">
        <v>32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7">
        <v>1</v>
      </c>
      <c r="P441" s="17">
        <v>1</v>
      </c>
      <c r="Q441" s="17">
        <v>1</v>
      </c>
      <c r="R441" s="17">
        <v>1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</row>
    <row r="442" spans="1:36" x14ac:dyDescent="0.25">
      <c r="A442" t="s">
        <v>540</v>
      </c>
      <c r="B442" t="s">
        <v>1090</v>
      </c>
      <c r="C442" t="s">
        <v>32</v>
      </c>
      <c r="D442" t="s">
        <v>88</v>
      </c>
      <c r="E442" t="s">
        <v>31</v>
      </c>
      <c r="F442" t="s">
        <v>32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7">
        <v>1</v>
      </c>
      <c r="P442" s="17">
        <v>1</v>
      </c>
      <c r="Q442" s="17">
        <v>1</v>
      </c>
      <c r="R442" s="17">
        <v>1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</row>
    <row r="443" spans="1:36" x14ac:dyDescent="0.25">
      <c r="A443" t="s">
        <v>541</v>
      </c>
      <c r="B443" t="s">
        <v>1091</v>
      </c>
      <c r="C443" t="s">
        <v>32</v>
      </c>
      <c r="D443" t="s">
        <v>88</v>
      </c>
      <c r="E443" t="s">
        <v>31</v>
      </c>
      <c r="F443" t="s">
        <v>32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7">
        <v>1</v>
      </c>
      <c r="P443" s="17">
        <v>1</v>
      </c>
      <c r="Q443" s="17">
        <v>1</v>
      </c>
      <c r="R443" s="17">
        <v>1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</row>
    <row r="444" spans="1:36" x14ac:dyDescent="0.25">
      <c r="A444" t="s">
        <v>359</v>
      </c>
      <c r="B444" t="s">
        <v>1092</v>
      </c>
      <c r="C444" t="s">
        <v>32</v>
      </c>
      <c r="D444" t="s">
        <v>88</v>
      </c>
      <c r="E444" t="s">
        <v>31</v>
      </c>
      <c r="F444" t="s">
        <v>32</v>
      </c>
      <c r="G444" s="1">
        <v>603.5</v>
      </c>
      <c r="H444" s="1">
        <v>228</v>
      </c>
      <c r="I444" s="1">
        <v>0</v>
      </c>
      <c r="J444" s="1">
        <v>40.5</v>
      </c>
      <c r="K444" s="1">
        <v>0</v>
      </c>
      <c r="L444" s="1">
        <v>0</v>
      </c>
      <c r="M444" s="1">
        <v>0</v>
      </c>
      <c r="N444" s="1">
        <v>0</v>
      </c>
      <c r="O444" s="17">
        <v>0.37779618889809446</v>
      </c>
      <c r="P444" s="17">
        <v>1</v>
      </c>
      <c r="Q444" s="17">
        <v>1</v>
      </c>
      <c r="R444" s="17">
        <v>1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</row>
    <row r="445" spans="1:36" x14ac:dyDescent="0.25">
      <c r="A445" t="s">
        <v>360</v>
      </c>
      <c r="B445" t="s">
        <v>360</v>
      </c>
      <c r="C445" t="s">
        <v>32</v>
      </c>
      <c r="D445" t="s">
        <v>88</v>
      </c>
      <c r="E445" t="s">
        <v>31</v>
      </c>
      <c r="F445" t="s">
        <v>32</v>
      </c>
      <c r="G445" s="1">
        <v>96</v>
      </c>
      <c r="H445" s="1">
        <v>74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7">
        <v>0.77083333333333337</v>
      </c>
      <c r="P445" s="17">
        <v>1</v>
      </c>
      <c r="Q445" s="17">
        <v>1</v>
      </c>
      <c r="R445" s="17">
        <v>1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</row>
    <row r="446" spans="1:36" x14ac:dyDescent="0.25">
      <c r="A446" t="s">
        <v>361</v>
      </c>
      <c r="B446" t="s">
        <v>1093</v>
      </c>
      <c r="C446" t="s">
        <v>32</v>
      </c>
      <c r="D446" t="s">
        <v>88</v>
      </c>
      <c r="E446" t="s">
        <v>31</v>
      </c>
      <c r="F446" t="s">
        <v>32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7">
        <v>1</v>
      </c>
      <c r="P446" s="17">
        <v>1</v>
      </c>
      <c r="Q446" s="17">
        <v>1</v>
      </c>
      <c r="R446" s="17">
        <v>1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</row>
    <row r="447" spans="1:36" x14ac:dyDescent="0.25">
      <c r="A447" t="s">
        <v>333</v>
      </c>
      <c r="B447" t="s">
        <v>1094</v>
      </c>
      <c r="C447" t="s">
        <v>32</v>
      </c>
      <c r="D447" t="s">
        <v>88</v>
      </c>
      <c r="E447" t="s">
        <v>31</v>
      </c>
      <c r="F447" t="s">
        <v>32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7">
        <v>1</v>
      </c>
      <c r="P447" s="17">
        <v>1</v>
      </c>
      <c r="Q447" s="17">
        <v>1</v>
      </c>
      <c r="R447" s="17">
        <v>1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</row>
    <row r="448" spans="1:36" x14ac:dyDescent="0.25">
      <c r="A448" t="s">
        <v>334</v>
      </c>
      <c r="B448" t="s">
        <v>334</v>
      </c>
      <c r="C448" t="s">
        <v>32</v>
      </c>
      <c r="D448" t="s">
        <v>88</v>
      </c>
      <c r="E448" t="s">
        <v>31</v>
      </c>
      <c r="F448" t="s">
        <v>32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7">
        <v>1</v>
      </c>
      <c r="P448" s="17">
        <v>1</v>
      </c>
      <c r="Q448" s="17">
        <v>1</v>
      </c>
      <c r="R448" s="17">
        <v>1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</row>
    <row r="449" spans="1:36" x14ac:dyDescent="0.25">
      <c r="A449" t="s">
        <v>362</v>
      </c>
      <c r="B449" t="s">
        <v>362</v>
      </c>
      <c r="C449" t="s">
        <v>32</v>
      </c>
      <c r="D449" t="s">
        <v>88</v>
      </c>
      <c r="E449" t="s">
        <v>31</v>
      </c>
      <c r="F449" t="s">
        <v>32</v>
      </c>
      <c r="G449" s="1">
        <v>2405.75</v>
      </c>
      <c r="H449" s="1">
        <v>1649.7333333333333</v>
      </c>
      <c r="I449" s="1">
        <v>472.5</v>
      </c>
      <c r="J449" s="1">
        <v>378.5</v>
      </c>
      <c r="K449" s="1">
        <v>0</v>
      </c>
      <c r="L449" s="1">
        <v>0</v>
      </c>
      <c r="M449" s="1">
        <v>0</v>
      </c>
      <c r="N449" s="1">
        <v>0</v>
      </c>
      <c r="O449" s="17">
        <v>0.68574595586961795</v>
      </c>
      <c r="P449" s="17">
        <v>0.80105820105820102</v>
      </c>
      <c r="Q449" s="17">
        <v>1</v>
      </c>
      <c r="R449" s="17">
        <v>1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</row>
    <row r="450" spans="1:36" x14ac:dyDescent="0.25">
      <c r="A450" t="s">
        <v>363</v>
      </c>
      <c r="B450" t="s">
        <v>363</v>
      </c>
      <c r="C450" t="s">
        <v>32</v>
      </c>
      <c r="D450" t="s">
        <v>88</v>
      </c>
      <c r="E450" t="s">
        <v>31</v>
      </c>
      <c r="F450" t="s">
        <v>32</v>
      </c>
      <c r="G450" s="1">
        <v>1942.5</v>
      </c>
      <c r="H450" s="1">
        <v>1451.5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7">
        <v>0.7472329472329472</v>
      </c>
      <c r="P450" s="17">
        <v>1</v>
      </c>
      <c r="Q450" s="17">
        <v>1</v>
      </c>
      <c r="R450" s="17">
        <v>1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</row>
    <row r="451" spans="1:36" x14ac:dyDescent="0.25">
      <c r="A451" t="s">
        <v>347</v>
      </c>
      <c r="B451" t="s">
        <v>347</v>
      </c>
      <c r="C451" t="s">
        <v>32</v>
      </c>
      <c r="D451" t="s">
        <v>88</v>
      </c>
      <c r="E451" t="s">
        <v>31</v>
      </c>
      <c r="F451" t="s">
        <v>32</v>
      </c>
      <c r="G451" s="1">
        <v>0</v>
      </c>
      <c r="H451" s="1">
        <v>0</v>
      </c>
      <c r="I451" s="1">
        <v>0</v>
      </c>
      <c r="J451" s="1">
        <v>0</v>
      </c>
      <c r="K451" s="1">
        <v>261</v>
      </c>
      <c r="L451" s="1">
        <v>274</v>
      </c>
      <c r="M451" s="1">
        <v>375.75</v>
      </c>
      <c r="N451" s="1">
        <v>351.75</v>
      </c>
      <c r="O451" s="17">
        <v>1</v>
      </c>
      <c r="P451" s="17">
        <v>1</v>
      </c>
      <c r="Q451" s="17">
        <v>1.0498084291187739</v>
      </c>
      <c r="R451" s="17">
        <v>0.93612774451097802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</row>
    <row r="452" spans="1:36" x14ac:dyDescent="0.25">
      <c r="A452" t="s">
        <v>348</v>
      </c>
      <c r="B452" t="s">
        <v>348</v>
      </c>
      <c r="C452" t="s">
        <v>32</v>
      </c>
      <c r="D452" t="s">
        <v>88</v>
      </c>
      <c r="E452" t="s">
        <v>31</v>
      </c>
      <c r="F452" t="s">
        <v>32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7">
        <v>1</v>
      </c>
      <c r="P452" s="17">
        <v>1</v>
      </c>
      <c r="Q452" s="17">
        <v>1</v>
      </c>
      <c r="R452" s="17">
        <v>1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</row>
    <row r="453" spans="1:36" x14ac:dyDescent="0.25">
      <c r="A453" t="s">
        <v>354</v>
      </c>
      <c r="B453" t="s">
        <v>354</v>
      </c>
      <c r="C453" t="s">
        <v>32</v>
      </c>
      <c r="D453" t="s">
        <v>88</v>
      </c>
      <c r="E453" t="s">
        <v>31</v>
      </c>
      <c r="F453" t="s">
        <v>32</v>
      </c>
      <c r="G453" s="1">
        <v>1480</v>
      </c>
      <c r="H453" s="1">
        <v>1372.5</v>
      </c>
      <c r="I453" s="1">
        <v>1257</v>
      </c>
      <c r="J453" s="1">
        <v>1152</v>
      </c>
      <c r="K453" s="1">
        <v>979</v>
      </c>
      <c r="L453" s="1">
        <v>957</v>
      </c>
      <c r="M453" s="1">
        <v>693</v>
      </c>
      <c r="N453" s="1">
        <v>671</v>
      </c>
      <c r="O453" s="17">
        <v>0.92736486486486491</v>
      </c>
      <c r="P453" s="17">
        <v>0.91646778042959431</v>
      </c>
      <c r="Q453" s="17">
        <v>0.97752808988764039</v>
      </c>
      <c r="R453" s="17">
        <v>0.96825396825396826</v>
      </c>
      <c r="S453">
        <v>40</v>
      </c>
      <c r="T453">
        <v>38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</row>
    <row r="454" spans="1:36" x14ac:dyDescent="0.25">
      <c r="A454" t="s">
        <v>620</v>
      </c>
      <c r="B454" t="s">
        <v>1095</v>
      </c>
      <c r="C454" t="s">
        <v>32</v>
      </c>
      <c r="D454" t="s">
        <v>88</v>
      </c>
      <c r="E454" t="s">
        <v>31</v>
      </c>
      <c r="F454" t="s">
        <v>32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7">
        <v>1</v>
      </c>
      <c r="P454" s="17">
        <v>1</v>
      </c>
      <c r="Q454" s="17">
        <v>1</v>
      </c>
      <c r="R454" s="17">
        <v>1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</row>
    <row r="455" spans="1:36" x14ac:dyDescent="0.25">
      <c r="A455" t="s">
        <v>355</v>
      </c>
      <c r="B455" t="s">
        <v>355</v>
      </c>
      <c r="C455" t="s">
        <v>32</v>
      </c>
      <c r="D455" t="s">
        <v>88</v>
      </c>
      <c r="E455" t="s">
        <v>31</v>
      </c>
      <c r="F455" t="s">
        <v>32</v>
      </c>
      <c r="G455" s="1">
        <v>824.5</v>
      </c>
      <c r="H455" s="1">
        <v>814</v>
      </c>
      <c r="I455" s="1">
        <v>1006</v>
      </c>
      <c r="J455" s="1">
        <v>957</v>
      </c>
      <c r="K455" s="1">
        <v>333.5</v>
      </c>
      <c r="L455" s="1">
        <v>347.5</v>
      </c>
      <c r="M455" s="1">
        <v>644</v>
      </c>
      <c r="N455" s="1">
        <v>603.5</v>
      </c>
      <c r="O455" s="17">
        <v>0.98726500909642212</v>
      </c>
      <c r="P455" s="17">
        <v>0.95129224652087474</v>
      </c>
      <c r="Q455" s="17">
        <v>1.0419790104947526</v>
      </c>
      <c r="R455" s="17">
        <v>0.93711180124223603</v>
      </c>
      <c r="S455">
        <v>118</v>
      </c>
      <c r="T455">
        <v>16</v>
      </c>
      <c r="U455">
        <v>202.5</v>
      </c>
      <c r="V455">
        <v>240</v>
      </c>
      <c r="W455">
        <v>0</v>
      </c>
      <c r="X455">
        <v>0</v>
      </c>
      <c r="Y455">
        <v>0</v>
      </c>
      <c r="Z455">
        <v>0</v>
      </c>
      <c r="AA455">
        <v>11.5</v>
      </c>
      <c r="AB455">
        <v>11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</row>
    <row r="456" spans="1:36" x14ac:dyDescent="0.25">
      <c r="A456" t="s">
        <v>609</v>
      </c>
      <c r="B456" t="s">
        <v>1096</v>
      </c>
      <c r="C456" t="s">
        <v>32</v>
      </c>
      <c r="D456" t="s">
        <v>34</v>
      </c>
      <c r="E456" t="s">
        <v>31</v>
      </c>
      <c r="F456" t="s">
        <v>32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7">
        <v>1</v>
      </c>
      <c r="P456" s="17">
        <v>1</v>
      </c>
      <c r="Q456" s="17">
        <v>1</v>
      </c>
      <c r="R456" s="17">
        <v>1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</row>
    <row r="457" spans="1:36" x14ac:dyDescent="0.25">
      <c r="G457" s="1"/>
      <c r="H457" s="1"/>
      <c r="I457" s="1"/>
      <c r="J457" s="1"/>
      <c r="K457" s="1"/>
      <c r="L457" s="1"/>
      <c r="M457" s="1"/>
      <c r="N457" s="1"/>
      <c r="O457" s="17"/>
      <c r="P457" s="17"/>
      <c r="Q457" s="17"/>
      <c r="R457" s="17"/>
    </row>
    <row r="458" spans="1:36" x14ac:dyDescent="0.25">
      <c r="G458" s="1"/>
      <c r="H458" s="1"/>
      <c r="I458" s="1"/>
      <c r="J458" s="1"/>
      <c r="K458" s="1"/>
      <c r="L458" s="1"/>
      <c r="M458" s="1"/>
      <c r="N458" s="1"/>
      <c r="O458" s="17"/>
      <c r="P458" s="17"/>
      <c r="Q458" s="17"/>
      <c r="R458" s="17"/>
    </row>
    <row r="459" spans="1:36" x14ac:dyDescent="0.25">
      <c r="G459" s="1"/>
      <c r="H459" s="1"/>
      <c r="I459" s="1"/>
      <c r="J459" s="1"/>
      <c r="K459" s="1"/>
      <c r="L459" s="1"/>
      <c r="M459" s="1"/>
      <c r="N459" s="1"/>
      <c r="O459" s="17"/>
      <c r="P459" s="17"/>
      <c r="Q459" s="17"/>
      <c r="R459" s="17"/>
    </row>
    <row r="460" spans="1:36" x14ac:dyDescent="0.25">
      <c r="G460" s="1"/>
      <c r="H460" s="1"/>
      <c r="I460" s="1"/>
      <c r="J460" s="1"/>
      <c r="K460" s="1"/>
      <c r="L460" s="1"/>
      <c r="M460" s="1"/>
      <c r="N460" s="1"/>
      <c r="O460" s="17"/>
      <c r="P460" s="17"/>
      <c r="Q460" s="17"/>
      <c r="R460" s="17"/>
    </row>
    <row r="461" spans="1:36" x14ac:dyDescent="0.25">
      <c r="G461" s="1"/>
      <c r="H461" s="1"/>
      <c r="I461" s="1"/>
      <c r="J461" s="1"/>
      <c r="K461" s="1"/>
      <c r="L461" s="1"/>
      <c r="M461" s="1"/>
      <c r="N461" s="1"/>
      <c r="O461" s="17"/>
      <c r="P461" s="17"/>
      <c r="Q461" s="17"/>
      <c r="R461" s="17"/>
    </row>
    <row r="462" spans="1:36" x14ac:dyDescent="0.25">
      <c r="G462" s="1"/>
      <c r="H462" s="1"/>
      <c r="I462" s="1"/>
      <c r="J462" s="1"/>
      <c r="K462" s="1"/>
      <c r="L462" s="1"/>
      <c r="M462" s="1"/>
      <c r="N462" s="1"/>
      <c r="O462" s="17"/>
      <c r="P462" s="17"/>
      <c r="Q462" s="17"/>
      <c r="R462" s="17"/>
    </row>
    <row r="463" spans="1:36" x14ac:dyDescent="0.25">
      <c r="G463" s="1"/>
      <c r="H463" s="1"/>
      <c r="I463" s="1"/>
      <c r="J463" s="1"/>
      <c r="K463" s="1"/>
      <c r="L463" s="1"/>
      <c r="M463" s="1"/>
      <c r="N463" s="1"/>
      <c r="O463" s="17"/>
      <c r="P463" s="17"/>
      <c r="Q463" s="17"/>
      <c r="R463" s="17"/>
    </row>
    <row r="464" spans="1:36" x14ac:dyDescent="0.25">
      <c r="G464" s="1"/>
      <c r="H464" s="1"/>
      <c r="I464" s="1"/>
      <c r="J464" s="1"/>
      <c r="K464" s="1"/>
      <c r="L464" s="1"/>
      <c r="M464" s="1"/>
      <c r="N464" s="1"/>
      <c r="O464" s="17"/>
      <c r="P464" s="17"/>
      <c r="Q464" s="17"/>
      <c r="R464" s="17"/>
    </row>
    <row r="465" spans="7:18" x14ac:dyDescent="0.25">
      <c r="G465" s="1"/>
      <c r="H465" s="1"/>
      <c r="I465" s="1"/>
      <c r="J465" s="1"/>
      <c r="K465" s="1"/>
      <c r="L465" s="1"/>
      <c r="M465" s="1"/>
      <c r="N465" s="1"/>
      <c r="O465" s="17"/>
      <c r="P465" s="17"/>
      <c r="Q465" s="17"/>
      <c r="R465" s="17"/>
    </row>
    <row r="466" spans="7:18" x14ac:dyDescent="0.25">
      <c r="G466" s="1"/>
      <c r="H466" s="1"/>
      <c r="I466" s="1"/>
      <c r="J466" s="1"/>
      <c r="K466" s="1"/>
      <c r="L466" s="1"/>
      <c r="M466" s="1"/>
      <c r="N466" s="1"/>
      <c r="O466" s="17"/>
      <c r="P466" s="17"/>
      <c r="Q466" s="17"/>
      <c r="R466" s="17"/>
    </row>
    <row r="467" spans="7:18" x14ac:dyDescent="0.25">
      <c r="G467" s="1"/>
      <c r="H467" s="1"/>
      <c r="I467" s="1"/>
      <c r="J467" s="1"/>
      <c r="K467" s="1"/>
      <c r="L467" s="1"/>
      <c r="M467" s="1"/>
      <c r="N467" s="1"/>
      <c r="O467" s="17"/>
      <c r="P467" s="17"/>
      <c r="Q467" s="17"/>
      <c r="R467" s="17"/>
    </row>
    <row r="468" spans="7:18" x14ac:dyDescent="0.25">
      <c r="G468" s="1"/>
      <c r="H468" s="1"/>
      <c r="I468" s="1"/>
      <c r="J468" s="1"/>
      <c r="K468" s="1"/>
      <c r="L468" s="1"/>
      <c r="M468" s="1"/>
      <c r="N468" s="1"/>
      <c r="O468" s="17"/>
      <c r="P468" s="17"/>
      <c r="Q468" s="17"/>
      <c r="R468" s="17"/>
    </row>
    <row r="469" spans="7:18" x14ac:dyDescent="0.25">
      <c r="G469" s="1"/>
      <c r="H469" s="1"/>
      <c r="I469" s="1"/>
      <c r="J469" s="1"/>
      <c r="K469" s="1"/>
      <c r="L469" s="1"/>
      <c r="M469" s="1"/>
      <c r="N469" s="1"/>
      <c r="O469" s="17"/>
      <c r="P469" s="17"/>
      <c r="Q469" s="17"/>
      <c r="R469" s="17"/>
    </row>
  </sheetData>
  <autoFilter ref="A1:Z469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8"/>
  <sheetViews>
    <sheetView topLeftCell="A58" workbookViewId="0">
      <selection activeCell="B160" sqref="B160"/>
    </sheetView>
  </sheetViews>
  <sheetFormatPr defaultRowHeight="15" x14ac:dyDescent="0.25"/>
  <cols>
    <col min="1" max="1" width="44.42578125" bestFit="1" customWidth="1"/>
    <col min="2" max="2" width="41.5703125" bestFit="1" customWidth="1"/>
    <col min="4" max="4" width="22.5703125" bestFit="1" customWidth="1"/>
  </cols>
  <sheetData>
    <row r="1" spans="1:2" x14ac:dyDescent="0.25">
      <c r="A1" s="2" t="s">
        <v>371</v>
      </c>
      <c r="B1" s="2" t="s">
        <v>372</v>
      </c>
    </row>
    <row r="2" spans="1:2" x14ac:dyDescent="0.25">
      <c r="A2" s="3" t="s">
        <v>354</v>
      </c>
      <c r="B2" s="4" t="s">
        <v>354</v>
      </c>
    </row>
    <row r="3" spans="1:2" x14ac:dyDescent="0.25">
      <c r="A3" s="5" t="s">
        <v>373</v>
      </c>
      <c r="B3" s="4" t="s">
        <v>207</v>
      </c>
    </row>
    <row r="4" spans="1:2" x14ac:dyDescent="0.25">
      <c r="A4" s="5" t="s">
        <v>374</v>
      </c>
      <c r="B4" s="4" t="s">
        <v>207</v>
      </c>
    </row>
    <row r="5" spans="1:2" x14ac:dyDescent="0.25">
      <c r="A5" s="5" t="s">
        <v>375</v>
      </c>
      <c r="B5" s="5" t="s">
        <v>71</v>
      </c>
    </row>
    <row r="6" spans="1:2" x14ac:dyDescent="0.25">
      <c r="A6" s="5" t="s">
        <v>376</v>
      </c>
      <c r="B6" s="5" t="s">
        <v>212</v>
      </c>
    </row>
    <row r="7" spans="1:2" x14ac:dyDescent="0.25">
      <c r="A7" s="5" t="s">
        <v>377</v>
      </c>
      <c r="B7" s="5" t="s">
        <v>212</v>
      </c>
    </row>
    <row r="8" spans="1:2" x14ac:dyDescent="0.25">
      <c r="A8" t="s">
        <v>552</v>
      </c>
      <c r="B8" s="6" t="s">
        <v>33</v>
      </c>
    </row>
    <row r="9" spans="1:2" x14ac:dyDescent="0.25">
      <c r="A9" s="5" t="s">
        <v>378</v>
      </c>
      <c r="B9" s="5" t="s">
        <v>260</v>
      </c>
    </row>
    <row r="10" spans="1:2" x14ac:dyDescent="0.25">
      <c r="A10" s="5" t="s">
        <v>379</v>
      </c>
      <c r="B10" s="5" t="s">
        <v>40</v>
      </c>
    </row>
    <row r="11" spans="1:2" x14ac:dyDescent="0.25">
      <c r="A11" t="s">
        <v>484</v>
      </c>
      <c r="B11" t="s">
        <v>71</v>
      </c>
    </row>
    <row r="12" spans="1:2" x14ac:dyDescent="0.25">
      <c r="A12" s="5" t="s">
        <v>380</v>
      </c>
      <c r="B12" s="5" t="s">
        <v>189</v>
      </c>
    </row>
    <row r="13" spans="1:2" x14ac:dyDescent="0.25">
      <c r="A13" s="5" t="s">
        <v>381</v>
      </c>
      <c r="B13" s="5" t="s">
        <v>189</v>
      </c>
    </row>
    <row r="14" spans="1:2" x14ac:dyDescent="0.25">
      <c r="A14" s="5" t="s">
        <v>382</v>
      </c>
      <c r="B14" s="5" t="s">
        <v>189</v>
      </c>
    </row>
    <row r="15" spans="1:2" x14ac:dyDescent="0.25">
      <c r="A15" t="s">
        <v>486</v>
      </c>
      <c r="B15" t="s">
        <v>71</v>
      </c>
    </row>
    <row r="16" spans="1:2" x14ac:dyDescent="0.25">
      <c r="A16" s="5" t="s">
        <v>383</v>
      </c>
      <c r="B16" s="5" t="s">
        <v>257</v>
      </c>
    </row>
    <row r="17" spans="1:2" x14ac:dyDescent="0.25">
      <c r="A17" s="5" t="s">
        <v>384</v>
      </c>
      <c r="B17" s="5" t="s">
        <v>71</v>
      </c>
    </row>
    <row r="18" spans="1:2" x14ac:dyDescent="0.25">
      <c r="A18" s="11" t="s">
        <v>495</v>
      </c>
      <c r="B18" t="s">
        <v>71</v>
      </c>
    </row>
    <row r="19" spans="1:2" x14ac:dyDescent="0.25">
      <c r="A19" s="5" t="s">
        <v>385</v>
      </c>
      <c r="B19" s="5" t="s">
        <v>71</v>
      </c>
    </row>
    <row r="20" spans="1:2" x14ac:dyDescent="0.25">
      <c r="A20" s="5" t="s">
        <v>386</v>
      </c>
      <c r="B20" s="5" t="s">
        <v>208</v>
      </c>
    </row>
    <row r="21" spans="1:2" x14ac:dyDescent="0.25">
      <c r="A21" s="5" t="s">
        <v>387</v>
      </c>
      <c r="B21" s="5" t="s">
        <v>38</v>
      </c>
    </row>
    <row r="22" spans="1:2" x14ac:dyDescent="0.25">
      <c r="A22" s="5" t="s">
        <v>388</v>
      </c>
      <c r="B22" s="5" t="s">
        <v>273</v>
      </c>
    </row>
    <row r="23" spans="1:2" x14ac:dyDescent="0.25">
      <c r="A23" s="5" t="s">
        <v>389</v>
      </c>
      <c r="B23" s="5" t="s">
        <v>191</v>
      </c>
    </row>
    <row r="24" spans="1:2" x14ac:dyDescent="0.25">
      <c r="A24" s="5" t="s">
        <v>390</v>
      </c>
      <c r="B24" s="4" t="s">
        <v>207</v>
      </c>
    </row>
    <row r="25" spans="1:2" x14ac:dyDescent="0.25">
      <c r="A25" s="5" t="s">
        <v>391</v>
      </c>
      <c r="B25" s="5" t="s">
        <v>71</v>
      </c>
    </row>
    <row r="26" spans="1:2" x14ac:dyDescent="0.25">
      <c r="A26" s="5" t="s">
        <v>392</v>
      </c>
      <c r="B26" s="5" t="s">
        <v>191</v>
      </c>
    </row>
    <row r="27" spans="1:2" x14ac:dyDescent="0.25">
      <c r="A27" s="3" t="s">
        <v>393</v>
      </c>
      <c r="B27" s="5" t="s">
        <v>273</v>
      </c>
    </row>
    <row r="28" spans="1:2" x14ac:dyDescent="0.25">
      <c r="A28" s="5" t="s">
        <v>394</v>
      </c>
      <c r="B28" s="5" t="s">
        <v>261</v>
      </c>
    </row>
    <row r="29" spans="1:2" x14ac:dyDescent="0.25">
      <c r="A29" s="5" t="s">
        <v>395</v>
      </c>
      <c r="B29" s="5" t="s">
        <v>262</v>
      </c>
    </row>
    <row r="30" spans="1:2" x14ac:dyDescent="0.25">
      <c r="A30" s="5" t="s">
        <v>396</v>
      </c>
      <c r="B30" s="5" t="s">
        <v>263</v>
      </c>
    </row>
    <row r="31" spans="1:2" x14ac:dyDescent="0.25">
      <c r="A31" s="5" t="s">
        <v>397</v>
      </c>
      <c r="B31" s="5" t="s">
        <v>41</v>
      </c>
    </row>
    <row r="32" spans="1:2" x14ac:dyDescent="0.25">
      <c r="A32" s="5" t="s">
        <v>398</v>
      </c>
      <c r="B32" s="5" t="s">
        <v>42</v>
      </c>
    </row>
    <row r="33" spans="1:2" x14ac:dyDescent="0.25">
      <c r="A33" s="5" t="s">
        <v>399</v>
      </c>
      <c r="B33" s="5" t="s">
        <v>43</v>
      </c>
    </row>
    <row r="34" spans="1:2" x14ac:dyDescent="0.25">
      <c r="A34" s="5" t="s">
        <v>400</v>
      </c>
      <c r="B34" s="4" t="s">
        <v>207</v>
      </c>
    </row>
    <row r="35" spans="1:2" x14ac:dyDescent="0.25">
      <c r="A35" s="4" t="s">
        <v>401</v>
      </c>
      <c r="B35" s="5" t="s">
        <v>71</v>
      </c>
    </row>
    <row r="36" spans="1:2" x14ac:dyDescent="0.25">
      <c r="A36" s="5" t="s">
        <v>402</v>
      </c>
      <c r="B36" s="5" t="s">
        <v>71</v>
      </c>
    </row>
    <row r="37" spans="1:2" x14ac:dyDescent="0.25">
      <c r="A37" s="3" t="s">
        <v>403</v>
      </c>
      <c r="B37" t="s">
        <v>364</v>
      </c>
    </row>
    <row r="38" spans="1:2" x14ac:dyDescent="0.25">
      <c r="A38" s="3" t="s">
        <v>404</v>
      </c>
      <c r="B38" s="4" t="s">
        <v>355</v>
      </c>
    </row>
    <row r="39" spans="1:2" x14ac:dyDescent="0.25">
      <c r="A39" s="5" t="s">
        <v>405</v>
      </c>
      <c r="B39" s="5" t="s">
        <v>71</v>
      </c>
    </row>
    <row r="40" spans="1:2" x14ac:dyDescent="0.25">
      <c r="A40" s="5" t="s">
        <v>37</v>
      </c>
      <c r="B40" s="5" t="s">
        <v>37</v>
      </c>
    </row>
    <row r="41" spans="1:2" x14ac:dyDescent="0.25">
      <c r="A41" s="5" t="s">
        <v>79</v>
      </c>
      <c r="B41" s="5" t="s">
        <v>79</v>
      </c>
    </row>
    <row r="42" spans="1:2" x14ac:dyDescent="0.25">
      <c r="A42" t="s">
        <v>481</v>
      </c>
      <c r="B42" t="s">
        <v>79</v>
      </c>
    </row>
    <row r="43" spans="1:2" x14ac:dyDescent="0.25">
      <c r="A43" t="s">
        <v>482</v>
      </c>
      <c r="B43" t="s">
        <v>79</v>
      </c>
    </row>
    <row r="44" spans="1:2" x14ac:dyDescent="0.25">
      <c r="A44" s="3" t="s">
        <v>406</v>
      </c>
      <c r="B44" s="5" t="s">
        <v>79</v>
      </c>
    </row>
    <row r="45" spans="1:2" x14ac:dyDescent="0.25">
      <c r="A45" s="3" t="s">
        <v>407</v>
      </c>
      <c r="B45" s="5" t="s">
        <v>79</v>
      </c>
    </row>
    <row r="46" spans="1:2" x14ac:dyDescent="0.25">
      <c r="A46" s="5" t="s">
        <v>269</v>
      </c>
      <c r="B46" t="s">
        <v>269</v>
      </c>
    </row>
    <row r="47" spans="1:2" x14ac:dyDescent="0.25">
      <c r="A47" t="s">
        <v>489</v>
      </c>
      <c r="B47" t="s">
        <v>269</v>
      </c>
    </row>
    <row r="48" spans="1:2" x14ac:dyDescent="0.25">
      <c r="A48" s="3" t="s">
        <v>408</v>
      </c>
      <c r="B48" s="5" t="s">
        <v>71</v>
      </c>
    </row>
    <row r="49" spans="1:2" x14ac:dyDescent="0.25">
      <c r="A49" s="5" t="s">
        <v>409</v>
      </c>
      <c r="B49" s="5" t="s">
        <v>71</v>
      </c>
    </row>
    <row r="50" spans="1:2" x14ac:dyDescent="0.25">
      <c r="A50" t="s">
        <v>485</v>
      </c>
      <c r="B50" t="s">
        <v>71</v>
      </c>
    </row>
    <row r="51" spans="1:2" x14ac:dyDescent="0.25">
      <c r="A51" t="s">
        <v>410</v>
      </c>
      <c r="B51" t="s">
        <v>71</v>
      </c>
    </row>
    <row r="52" spans="1:2" x14ac:dyDescent="0.25">
      <c r="A52" s="5" t="s">
        <v>411</v>
      </c>
      <c r="B52" s="5" t="s">
        <v>71</v>
      </c>
    </row>
    <row r="53" spans="1:2" x14ac:dyDescent="0.25">
      <c r="A53" s="3" t="s">
        <v>412</v>
      </c>
      <c r="B53" t="s">
        <v>71</v>
      </c>
    </row>
    <row r="54" spans="1:2" x14ac:dyDescent="0.25">
      <c r="A54" s="5" t="s">
        <v>413</v>
      </c>
      <c r="B54" s="5" t="s">
        <v>196</v>
      </c>
    </row>
    <row r="55" spans="1:2" x14ac:dyDescent="0.25">
      <c r="A55" s="5" t="s">
        <v>414</v>
      </c>
      <c r="B55" s="5" t="s">
        <v>196</v>
      </c>
    </row>
    <row r="56" spans="1:2" x14ac:dyDescent="0.25">
      <c r="A56" s="5" t="s">
        <v>415</v>
      </c>
      <c r="B56" s="5" t="s">
        <v>196</v>
      </c>
    </row>
    <row r="57" spans="1:2" x14ac:dyDescent="0.25">
      <c r="A57" s="6" t="s">
        <v>417</v>
      </c>
      <c r="B57" s="7" t="s">
        <v>196</v>
      </c>
    </row>
    <row r="58" spans="1:2" x14ac:dyDescent="0.25">
      <c r="A58" s="3" t="s">
        <v>416</v>
      </c>
      <c r="B58" s="5" t="s">
        <v>196</v>
      </c>
    </row>
    <row r="59" spans="1:2" x14ac:dyDescent="0.25">
      <c r="A59" s="5" t="s">
        <v>418</v>
      </c>
      <c r="B59" s="5" t="s">
        <v>82</v>
      </c>
    </row>
    <row r="60" spans="1:2" x14ac:dyDescent="0.25">
      <c r="A60" s="3" t="s">
        <v>419</v>
      </c>
      <c r="B60" s="5" t="s">
        <v>212</v>
      </c>
    </row>
    <row r="61" spans="1:2" x14ac:dyDescent="0.25">
      <c r="A61" s="5" t="s">
        <v>420</v>
      </c>
      <c r="B61" s="5" t="s">
        <v>71</v>
      </c>
    </row>
    <row r="62" spans="1:2" x14ac:dyDescent="0.25">
      <c r="A62" t="s">
        <v>505</v>
      </c>
      <c r="B62" t="s">
        <v>506</v>
      </c>
    </row>
    <row r="63" spans="1:2" x14ac:dyDescent="0.25">
      <c r="A63" s="5" t="s">
        <v>421</v>
      </c>
      <c r="B63" s="5" t="s">
        <v>71</v>
      </c>
    </row>
    <row r="64" spans="1:2" x14ac:dyDescent="0.25">
      <c r="A64" s="3" t="s">
        <v>422</v>
      </c>
      <c r="B64" t="s">
        <v>71</v>
      </c>
    </row>
    <row r="65" spans="1:4" x14ac:dyDescent="0.25">
      <c r="A65" t="s">
        <v>490</v>
      </c>
      <c r="B65" t="s">
        <v>573</v>
      </c>
    </row>
    <row r="66" spans="1:4" x14ac:dyDescent="0.25">
      <c r="A66" s="5" t="s">
        <v>423</v>
      </c>
      <c r="B66" s="5" t="s">
        <v>292</v>
      </c>
    </row>
    <row r="67" spans="1:4" x14ac:dyDescent="0.25">
      <c r="A67" s="5" t="s">
        <v>424</v>
      </c>
      <c r="B67" s="5" t="s">
        <v>192</v>
      </c>
    </row>
    <row r="68" spans="1:4" x14ac:dyDescent="0.25">
      <c r="A68" s="5" t="s">
        <v>85</v>
      </c>
      <c r="B68" s="5" t="s">
        <v>85</v>
      </c>
    </row>
    <row r="69" spans="1:4" x14ac:dyDescent="0.25">
      <c r="A69" s="5" t="s">
        <v>425</v>
      </c>
      <c r="B69" s="5" t="s">
        <v>71</v>
      </c>
    </row>
    <row r="70" spans="1:4" x14ac:dyDescent="0.25">
      <c r="A70" s="3" t="s">
        <v>426</v>
      </c>
      <c r="B70" t="s">
        <v>71</v>
      </c>
    </row>
    <row r="71" spans="1:4" s="6" customFormat="1" x14ac:dyDescent="0.25">
      <c r="A71" s="5" t="s">
        <v>427</v>
      </c>
      <c r="B71" s="5" t="s">
        <v>212</v>
      </c>
    </row>
    <row r="72" spans="1:4" x14ac:dyDescent="0.25">
      <c r="A72" s="3" t="s">
        <v>428</v>
      </c>
      <c r="B72" t="s">
        <v>71</v>
      </c>
    </row>
    <row r="73" spans="1:4" x14ac:dyDescent="0.25">
      <c r="A73" t="s">
        <v>507</v>
      </c>
      <c r="B73" t="s">
        <v>506</v>
      </c>
    </row>
    <row r="74" spans="1:4" s="6" customFormat="1" x14ac:dyDescent="0.25">
      <c r="A74" t="s">
        <v>508</v>
      </c>
      <c r="B74" t="s">
        <v>506</v>
      </c>
    </row>
    <row r="75" spans="1:4" x14ac:dyDescent="0.25">
      <c r="A75" s="5" t="s">
        <v>429</v>
      </c>
      <c r="B75" s="5" t="s">
        <v>192</v>
      </c>
    </row>
    <row r="76" spans="1:4" x14ac:dyDescent="0.25">
      <c r="A76" s="5" t="s">
        <v>430</v>
      </c>
      <c r="B76" s="5" t="s">
        <v>71</v>
      </c>
    </row>
    <row r="77" spans="1:4" x14ac:dyDescent="0.25">
      <c r="A77" t="s">
        <v>487</v>
      </c>
      <c r="B77" t="s">
        <v>71</v>
      </c>
    </row>
    <row r="78" spans="1:4" x14ac:dyDescent="0.25">
      <c r="A78" t="s">
        <v>496</v>
      </c>
      <c r="B78" t="s">
        <v>71</v>
      </c>
      <c r="D78" t="s">
        <v>89</v>
      </c>
    </row>
    <row r="79" spans="1:4" x14ac:dyDescent="0.25">
      <c r="A79" s="5" t="s">
        <v>431</v>
      </c>
      <c r="B79" s="5" t="s">
        <v>71</v>
      </c>
    </row>
    <row r="80" spans="1:4" x14ac:dyDescent="0.25">
      <c r="A80" t="s">
        <v>509</v>
      </c>
      <c r="B80" t="s">
        <v>506</v>
      </c>
    </row>
    <row r="81" spans="1:2" x14ac:dyDescent="0.25">
      <c r="A81" s="3" t="s">
        <v>432</v>
      </c>
      <c r="B81" t="s">
        <v>71</v>
      </c>
    </row>
    <row r="82" spans="1:2" s="6" customFormat="1" x14ac:dyDescent="0.25">
      <c r="A82" s="5" t="s">
        <v>433</v>
      </c>
      <c r="B82" s="5" t="s">
        <v>214</v>
      </c>
    </row>
    <row r="83" spans="1:2" x14ac:dyDescent="0.25">
      <c r="A83" s="5" t="s">
        <v>434</v>
      </c>
      <c r="B83" s="5" t="s">
        <v>212</v>
      </c>
    </row>
    <row r="84" spans="1:2" x14ac:dyDescent="0.25">
      <c r="A84" t="s">
        <v>483</v>
      </c>
      <c r="B84" t="s">
        <v>83</v>
      </c>
    </row>
    <row r="85" spans="1:2" x14ac:dyDescent="0.25">
      <c r="A85" s="5" t="s">
        <v>436</v>
      </c>
      <c r="B85" s="5" t="s">
        <v>35</v>
      </c>
    </row>
    <row r="86" spans="1:2" x14ac:dyDescent="0.25">
      <c r="A86" s="7" t="s">
        <v>33</v>
      </c>
      <c r="B86" s="6" t="s">
        <v>33</v>
      </c>
    </row>
    <row r="87" spans="1:2" x14ac:dyDescent="0.25">
      <c r="A87" s="5" t="s">
        <v>437</v>
      </c>
      <c r="B87" t="s">
        <v>437</v>
      </c>
    </row>
    <row r="88" spans="1:2" x14ac:dyDescent="0.25">
      <c r="A88" t="s">
        <v>435</v>
      </c>
      <c r="B88" t="s">
        <v>84</v>
      </c>
    </row>
    <row r="89" spans="1:2" x14ac:dyDescent="0.25">
      <c r="A89" s="3" t="s">
        <v>438</v>
      </c>
      <c r="B89" t="s">
        <v>271</v>
      </c>
    </row>
    <row r="90" spans="1:2" x14ac:dyDescent="0.25">
      <c r="A90" s="10" t="s">
        <v>439</v>
      </c>
      <c r="B90" s="7" t="s">
        <v>196</v>
      </c>
    </row>
    <row r="91" spans="1:2" x14ac:dyDescent="0.25">
      <c r="A91" s="3" t="s">
        <v>440</v>
      </c>
      <c r="B91" s="5" t="s">
        <v>37</v>
      </c>
    </row>
    <row r="92" spans="1:2" x14ac:dyDescent="0.25">
      <c r="A92" s="5" t="s">
        <v>441</v>
      </c>
      <c r="B92" s="5" t="s">
        <v>270</v>
      </c>
    </row>
    <row r="93" spans="1:2" x14ac:dyDescent="0.25">
      <c r="A93" s="5" t="s">
        <v>442</v>
      </c>
      <c r="B93" s="5" t="s">
        <v>443</v>
      </c>
    </row>
    <row r="94" spans="1:2" x14ac:dyDescent="0.25">
      <c r="A94" s="3" t="s">
        <v>444</v>
      </c>
      <c r="B94" t="s">
        <v>89</v>
      </c>
    </row>
    <row r="95" spans="1:2" x14ac:dyDescent="0.25">
      <c r="A95" s="5" t="s">
        <v>445</v>
      </c>
      <c r="B95" t="s">
        <v>445</v>
      </c>
    </row>
    <row r="96" spans="1:2" x14ac:dyDescent="0.25">
      <c r="A96" t="s">
        <v>500</v>
      </c>
      <c r="B96" t="s">
        <v>80</v>
      </c>
    </row>
    <row r="97" spans="1:2" x14ac:dyDescent="0.25">
      <c r="A97" s="5" t="s">
        <v>272</v>
      </c>
      <c r="B97" s="5" t="s">
        <v>272</v>
      </c>
    </row>
    <row r="98" spans="1:2" x14ac:dyDescent="0.25">
      <c r="A98" t="s">
        <v>272</v>
      </c>
      <c r="B98" t="s">
        <v>272</v>
      </c>
    </row>
    <row r="99" spans="1:2" x14ac:dyDescent="0.25">
      <c r="A99" s="5" t="s">
        <v>446</v>
      </c>
      <c r="B99" s="5" t="s">
        <v>447</v>
      </c>
    </row>
    <row r="100" spans="1:2" x14ac:dyDescent="0.25">
      <c r="A100" t="s">
        <v>501</v>
      </c>
      <c r="B100" t="s">
        <v>91</v>
      </c>
    </row>
    <row r="101" spans="1:2" x14ac:dyDescent="0.25">
      <c r="A101" s="10" t="s">
        <v>36</v>
      </c>
      <c r="B101" s="6" t="s">
        <v>36</v>
      </c>
    </row>
    <row r="102" spans="1:2" x14ac:dyDescent="0.25">
      <c r="A102" s="5" t="s">
        <v>448</v>
      </c>
      <c r="B102" s="5" t="s">
        <v>71</v>
      </c>
    </row>
    <row r="103" spans="1:2" x14ac:dyDescent="0.25">
      <c r="A103" s="3" t="s">
        <v>449</v>
      </c>
      <c r="B103" t="s">
        <v>36</v>
      </c>
    </row>
    <row r="104" spans="1:2" x14ac:dyDescent="0.25">
      <c r="A104" s="4" t="s">
        <v>450</v>
      </c>
      <c r="B104" s="4" t="s">
        <v>207</v>
      </c>
    </row>
    <row r="105" spans="1:2" x14ac:dyDescent="0.25">
      <c r="A105" t="s">
        <v>504</v>
      </c>
      <c r="B105" t="s">
        <v>207</v>
      </c>
    </row>
    <row r="106" spans="1:2" x14ac:dyDescent="0.25">
      <c r="A106" s="3" t="s">
        <v>451</v>
      </c>
      <c r="B106" t="s">
        <v>71</v>
      </c>
    </row>
    <row r="107" spans="1:2" x14ac:dyDescent="0.25">
      <c r="A107" s="5" t="s">
        <v>452</v>
      </c>
      <c r="B107" s="5" t="s">
        <v>71</v>
      </c>
    </row>
    <row r="108" spans="1:2" x14ac:dyDescent="0.25">
      <c r="A108" s="3" t="s">
        <v>453</v>
      </c>
      <c r="B108" t="s">
        <v>285</v>
      </c>
    </row>
    <row r="109" spans="1:2" x14ac:dyDescent="0.25">
      <c r="A109" s="5" t="s">
        <v>281</v>
      </c>
      <c r="B109" t="s">
        <v>281</v>
      </c>
    </row>
    <row r="110" spans="1:2" x14ac:dyDescent="0.25">
      <c r="A110" s="5" t="s">
        <v>454</v>
      </c>
      <c r="B110" s="5" t="s">
        <v>283</v>
      </c>
    </row>
    <row r="111" spans="1:2" x14ac:dyDescent="0.25">
      <c r="A111" s="3" t="s">
        <v>455</v>
      </c>
      <c r="B111" s="5" t="s">
        <v>71</v>
      </c>
    </row>
    <row r="112" spans="1:2" x14ac:dyDescent="0.25">
      <c r="A112" s="3" t="s">
        <v>456</v>
      </c>
      <c r="B112" s="5" t="s">
        <v>38</v>
      </c>
    </row>
    <row r="113" spans="1:2" x14ac:dyDescent="0.25">
      <c r="A113" s="3" t="s">
        <v>457</v>
      </c>
      <c r="B113" t="s">
        <v>71</v>
      </c>
    </row>
    <row r="114" spans="1:2" x14ac:dyDescent="0.25">
      <c r="A114" s="3" t="s">
        <v>458</v>
      </c>
      <c r="B114" t="s">
        <v>71</v>
      </c>
    </row>
    <row r="115" spans="1:2" ht="13.5" customHeight="1" x14ac:dyDescent="0.25">
      <c r="A115" s="3" t="s">
        <v>459</v>
      </c>
      <c r="B115" t="s">
        <v>71</v>
      </c>
    </row>
    <row r="116" spans="1:2" x14ac:dyDescent="0.25">
      <c r="A116" s="3" t="s">
        <v>460</v>
      </c>
      <c r="B116" t="s">
        <v>71</v>
      </c>
    </row>
    <row r="117" spans="1:2" x14ac:dyDescent="0.25">
      <c r="A117" s="3" t="s">
        <v>461</v>
      </c>
      <c r="B117" t="s">
        <v>71</v>
      </c>
    </row>
    <row r="118" spans="1:2" x14ac:dyDescent="0.25">
      <c r="A118" s="3" t="s">
        <v>462</v>
      </c>
      <c r="B118" t="s">
        <v>71</v>
      </c>
    </row>
    <row r="119" spans="1:2" x14ac:dyDescent="0.25">
      <c r="A119" s="8" t="s">
        <v>463</v>
      </c>
      <c r="B119" t="s">
        <v>71</v>
      </c>
    </row>
    <row r="120" spans="1:2" x14ac:dyDescent="0.25">
      <c r="A120" s="8" t="s">
        <v>464</v>
      </c>
      <c r="B120" t="s">
        <v>71</v>
      </c>
    </row>
    <row r="121" spans="1:2" x14ac:dyDescent="0.25">
      <c r="A121" s="8" t="s">
        <v>465</v>
      </c>
      <c r="B121" t="s">
        <v>71</v>
      </c>
    </row>
    <row r="122" spans="1:2" x14ac:dyDescent="0.25">
      <c r="A122" s="8" t="s">
        <v>466</v>
      </c>
      <c r="B122" s="5" t="s">
        <v>447</v>
      </c>
    </row>
    <row r="123" spans="1:2" x14ac:dyDescent="0.25">
      <c r="A123" s="8" t="s">
        <v>467</v>
      </c>
      <c r="B123" t="s">
        <v>71</v>
      </c>
    </row>
    <row r="124" spans="1:2" x14ac:dyDescent="0.25">
      <c r="A124" s="8" t="s">
        <v>468</v>
      </c>
      <c r="B124" t="s">
        <v>86</v>
      </c>
    </row>
    <row r="125" spans="1:2" x14ac:dyDescent="0.25">
      <c r="A125" s="3" t="s">
        <v>469</v>
      </c>
      <c r="B125" t="s">
        <v>470</v>
      </c>
    </row>
    <row r="126" spans="1:2" x14ac:dyDescent="0.25">
      <c r="A126" s="3" t="s">
        <v>471</v>
      </c>
      <c r="B126" t="s">
        <v>365</v>
      </c>
    </row>
    <row r="127" spans="1:2" x14ac:dyDescent="0.25">
      <c r="A127" s="8" t="s">
        <v>472</v>
      </c>
      <c r="B127" t="s">
        <v>71</v>
      </c>
    </row>
    <row r="128" spans="1:2" x14ac:dyDescent="0.25">
      <c r="A128" s="3" t="s">
        <v>473</v>
      </c>
      <c r="B128" t="s">
        <v>71</v>
      </c>
    </row>
    <row r="129" spans="1:2" x14ac:dyDescent="0.25">
      <c r="A129" t="s">
        <v>491</v>
      </c>
      <c r="B129" t="s">
        <v>269</v>
      </c>
    </row>
    <row r="130" spans="1:2" x14ac:dyDescent="0.25">
      <c r="A130" t="s">
        <v>491</v>
      </c>
      <c r="B130" t="s">
        <v>269</v>
      </c>
    </row>
    <row r="131" spans="1:2" x14ac:dyDescent="0.25">
      <c r="A131" s="8" t="s">
        <v>474</v>
      </c>
      <c r="B131" t="s">
        <v>71</v>
      </c>
    </row>
    <row r="132" spans="1:2" x14ac:dyDescent="0.25">
      <c r="A132" t="s">
        <v>488</v>
      </c>
      <c r="B132" s="5" t="s">
        <v>196</v>
      </c>
    </row>
    <row r="133" spans="1:2" x14ac:dyDescent="0.25">
      <c r="A133" s="8" t="s">
        <v>475</v>
      </c>
      <c r="B133" t="s">
        <v>71</v>
      </c>
    </row>
    <row r="134" spans="1:2" x14ac:dyDescent="0.25">
      <c r="A134" s="8" t="s">
        <v>476</v>
      </c>
      <c r="B134" t="s">
        <v>71</v>
      </c>
    </row>
    <row r="135" spans="1:2" x14ac:dyDescent="0.25">
      <c r="A135" s="8" t="s">
        <v>478</v>
      </c>
      <c r="B135" t="s">
        <v>71</v>
      </c>
    </row>
    <row r="136" spans="1:2" x14ac:dyDescent="0.25">
      <c r="A136" t="s">
        <v>497</v>
      </c>
      <c r="B136" t="s">
        <v>35</v>
      </c>
    </row>
    <row r="137" spans="1:2" x14ac:dyDescent="0.25">
      <c r="A137" t="s">
        <v>553</v>
      </c>
      <c r="B137" s="6" t="s">
        <v>33</v>
      </c>
    </row>
    <row r="138" spans="1:2" x14ac:dyDescent="0.25">
      <c r="A138" t="s">
        <v>494</v>
      </c>
      <c r="B138" t="s">
        <v>35</v>
      </c>
    </row>
    <row r="139" spans="1:2" x14ac:dyDescent="0.25">
      <c r="A139" t="s">
        <v>492</v>
      </c>
      <c r="B139" t="s">
        <v>271</v>
      </c>
    </row>
    <row r="140" spans="1:2" x14ac:dyDescent="0.25">
      <c r="A140" s="3" t="s">
        <v>479</v>
      </c>
      <c r="B140" t="s">
        <v>71</v>
      </c>
    </row>
    <row r="141" spans="1:2" x14ac:dyDescent="0.25">
      <c r="A141" t="s">
        <v>493</v>
      </c>
      <c r="B141" t="s">
        <v>89</v>
      </c>
    </row>
    <row r="142" spans="1:2" x14ac:dyDescent="0.25">
      <c r="A142" t="s">
        <v>498</v>
      </c>
      <c r="B142" t="s">
        <v>445</v>
      </c>
    </row>
    <row r="143" spans="1:2" x14ac:dyDescent="0.25">
      <c r="A143" t="s">
        <v>499</v>
      </c>
      <c r="B143" t="s">
        <v>447</v>
      </c>
    </row>
    <row r="144" spans="1:2" x14ac:dyDescent="0.25">
      <c r="A144" t="s">
        <v>562</v>
      </c>
      <c r="B144" t="s">
        <v>36</v>
      </c>
    </row>
    <row r="145" spans="1:2" x14ac:dyDescent="0.25">
      <c r="A145" t="s">
        <v>502</v>
      </c>
      <c r="B145" t="s">
        <v>207</v>
      </c>
    </row>
    <row r="146" spans="1:2" x14ac:dyDescent="0.25">
      <c r="A146" t="s">
        <v>503</v>
      </c>
      <c r="B146" t="s">
        <v>285</v>
      </c>
    </row>
    <row r="147" spans="1:2" x14ac:dyDescent="0.25">
      <c r="A147" s="3" t="s">
        <v>480</v>
      </c>
      <c r="B147" t="s">
        <v>71</v>
      </c>
    </row>
    <row r="148" spans="1:2" x14ac:dyDescent="0.25">
      <c r="A148" t="s">
        <v>537</v>
      </c>
      <c r="B148" t="s">
        <v>207</v>
      </c>
    </row>
    <row r="149" spans="1:2" x14ac:dyDescent="0.25">
      <c r="A149" t="s">
        <v>477</v>
      </c>
      <c r="B149" s="5" t="s">
        <v>214</v>
      </c>
    </row>
    <row r="150" spans="1:2" x14ac:dyDescent="0.25">
      <c r="A150" t="s">
        <v>643</v>
      </c>
      <c r="B150" s="5" t="s">
        <v>214</v>
      </c>
    </row>
    <row r="151" spans="1:2" x14ac:dyDescent="0.25">
      <c r="A151" t="s">
        <v>563</v>
      </c>
      <c r="B151" t="s">
        <v>260</v>
      </c>
    </row>
    <row r="152" spans="1:2" x14ac:dyDescent="0.25">
      <c r="A152" t="s">
        <v>666</v>
      </c>
      <c r="B152" t="s">
        <v>71</v>
      </c>
    </row>
    <row r="153" spans="1:2" x14ac:dyDescent="0.25">
      <c r="A153" t="s">
        <v>62</v>
      </c>
      <c r="B153" t="s">
        <v>71</v>
      </c>
    </row>
    <row r="154" spans="1:2" x14ac:dyDescent="0.25">
      <c r="A154" t="s">
        <v>671</v>
      </c>
      <c r="B154" t="s">
        <v>71</v>
      </c>
    </row>
    <row r="155" spans="1:2" x14ac:dyDescent="0.25">
      <c r="A155" t="s">
        <v>659</v>
      </c>
      <c r="B155" t="s">
        <v>71</v>
      </c>
    </row>
    <row r="156" spans="1:2" x14ac:dyDescent="0.25">
      <c r="A156" t="s">
        <v>663</v>
      </c>
      <c r="B156" t="s">
        <v>71</v>
      </c>
    </row>
    <row r="157" spans="1:2" x14ac:dyDescent="0.25">
      <c r="A157" t="s">
        <v>670</v>
      </c>
      <c r="B157" t="s">
        <v>71</v>
      </c>
    </row>
    <row r="158" spans="1:2" x14ac:dyDescent="0.25">
      <c r="A158" t="s">
        <v>678</v>
      </c>
      <c r="B158" t="s">
        <v>71</v>
      </c>
    </row>
  </sheetData>
  <autoFilter ref="A1:B1" xr:uid="{00000000-0001-0000-0100-000000000000}">
    <sortState xmlns:xlrd2="http://schemas.microsoft.com/office/spreadsheetml/2017/richdata2" ref="A2:B149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5"/>
  <sheetViews>
    <sheetView zoomScaleNormal="100" workbookViewId="0">
      <selection activeCell="M10" sqref="M10"/>
    </sheetView>
  </sheetViews>
  <sheetFormatPr defaultColWidth="8.7109375" defaultRowHeight="15" x14ac:dyDescent="0.25"/>
  <cols>
    <col min="2" max="2" width="39.42578125" bestFit="1" customWidth="1"/>
    <col min="3" max="3" width="41.5703125" bestFit="1" customWidth="1"/>
  </cols>
  <sheetData>
    <row r="1" spans="1:11" ht="60" x14ac:dyDescent="0.25">
      <c r="A1" t="s">
        <v>510</v>
      </c>
      <c r="B1" t="s">
        <v>0</v>
      </c>
      <c r="C1" s="9" t="s">
        <v>372</v>
      </c>
      <c r="D1" s="14" t="s">
        <v>4</v>
      </c>
      <c r="E1" s="14" t="s">
        <v>5</v>
      </c>
      <c r="F1" s="14" t="s">
        <v>10</v>
      </c>
      <c r="G1" s="14" t="s">
        <v>11</v>
      </c>
      <c r="H1" s="14" t="s">
        <v>16</v>
      </c>
      <c r="I1" s="14" t="s">
        <v>17</v>
      </c>
      <c r="J1" s="14" t="s">
        <v>22</v>
      </c>
      <c r="K1" s="14" t="s">
        <v>23</v>
      </c>
    </row>
    <row r="2" spans="1:11" x14ac:dyDescent="0.25">
      <c r="A2">
        <v>582</v>
      </c>
      <c r="B2" t="s">
        <v>354</v>
      </c>
      <c r="C2" t="str">
        <f>VLOOKUP(B:B,'Ward Mapping'!$A:$B,2,FALSE)</f>
        <v>Abbey View</v>
      </c>
      <c r="D2">
        <f>VLOOKUP($C:$C,'Unify Report'!$A:$V,7,FALSE)</f>
        <v>1480</v>
      </c>
      <c r="E2">
        <f>VLOOKUP($C:$C,'Unify Report'!$A:$V,8,FALSE)</f>
        <v>1372.5</v>
      </c>
      <c r="F2">
        <f>VLOOKUP($C:$C,'Unify Report'!$A:$V,9,FALSE)</f>
        <v>1257</v>
      </c>
      <c r="G2">
        <f>VLOOKUP($C:$C,'Unify Report'!$A:$V,10,FALSE)</f>
        <v>1152</v>
      </c>
      <c r="H2">
        <f>VLOOKUP($C:$C,'Unify Report'!$A:$V,11,FALSE)</f>
        <v>979</v>
      </c>
      <c r="I2">
        <f>VLOOKUP($C:$C,'Unify Report'!$A:$V,12,FALSE)</f>
        <v>957</v>
      </c>
      <c r="J2">
        <f>VLOOKUP($C:$C,'Unify Report'!$A:$AD,13,FALSE)</f>
        <v>693</v>
      </c>
      <c r="K2">
        <f>VLOOKUP($C:$C,'Unify Report'!$A:$AD,14,FALSE)</f>
        <v>671</v>
      </c>
    </row>
    <row r="3" spans="1:11" x14ac:dyDescent="0.25">
      <c r="A3">
        <v>551</v>
      </c>
      <c r="B3" t="s">
        <v>379</v>
      </c>
      <c r="C3" t="str">
        <f>VLOOKUP(B:B,'Ward Mapping'!$A:$B,2,FALSE)</f>
        <v>FGH AMU Dept</v>
      </c>
      <c r="D3">
        <f>VLOOKUP($C:$C,'Unify Report'!$A:$V,7,FALSE)</f>
        <v>1788</v>
      </c>
      <c r="E3">
        <f>VLOOKUP($C:$C,'Unify Report'!$A:$V,8,FALSE)</f>
        <v>1747.7333333333333</v>
      </c>
      <c r="F3">
        <f>VLOOKUP($C:$C,'Unify Report'!$A:$V,9,FALSE)</f>
        <v>1194.6666666666667</v>
      </c>
      <c r="G3">
        <f>VLOOKUP($C:$C,'Unify Report'!$A:$V,10,FALSE)</f>
        <v>1051.8333333333333</v>
      </c>
      <c r="H3">
        <f>VLOOKUP($C:$C,'Unify Report'!$A:$V,11,FALSE)</f>
        <v>1276</v>
      </c>
      <c r="I3">
        <f>VLOOKUP($C:$C,'Unify Report'!$A:$V,12,FALSE)</f>
        <v>1268</v>
      </c>
      <c r="J3">
        <f>VLOOKUP($C:$C,'Unify Report'!$A:$AD,13,FALSE)</f>
        <v>682</v>
      </c>
      <c r="K3">
        <f>VLOOKUP($C:$C,'Unify Report'!$A:$AD,14,FALSE)</f>
        <v>649</v>
      </c>
    </row>
    <row r="4" spans="1:11" x14ac:dyDescent="0.25">
      <c r="A4">
        <v>5</v>
      </c>
      <c r="B4" t="s">
        <v>380</v>
      </c>
      <c r="C4" t="str">
        <f>VLOOKUP(B:B,'Ward Mapping'!$A:$B,2,FALSE)</f>
        <v>FGH Childrens Ward Dept</v>
      </c>
      <c r="D4">
        <f>VLOOKUP($C:$C,'Unify Report'!$A:$V,7,FALSE)</f>
        <v>1327.5</v>
      </c>
      <c r="E4">
        <f>VLOOKUP($C:$C,'Unify Report'!$A:$V,8,FALSE)</f>
        <v>1225.6666666666667</v>
      </c>
      <c r="F4">
        <f>VLOOKUP($C:$C,'Unify Report'!$A:$V,9,FALSE)</f>
        <v>661.5</v>
      </c>
      <c r="G4">
        <f>VLOOKUP($C:$C,'Unify Report'!$A:$V,10,FALSE)</f>
        <v>445.33333333333331</v>
      </c>
      <c r="H4">
        <f>VLOOKUP($C:$C,'Unify Report'!$A:$V,11,FALSE)</f>
        <v>1040.5</v>
      </c>
      <c r="I4">
        <f>VLOOKUP($C:$C,'Unify Report'!$A:$V,12,FALSE)</f>
        <v>1019.5</v>
      </c>
      <c r="J4">
        <f>VLOOKUP($C:$C,'Unify Report'!$A:$AD,13,FALSE)</f>
        <v>557.5</v>
      </c>
      <c r="K4">
        <f>VLOOKUP($C:$C,'Unify Report'!$A:$AD,14,FALSE)</f>
        <v>420</v>
      </c>
    </row>
    <row r="5" spans="1:11" x14ac:dyDescent="0.25">
      <c r="A5">
        <v>184</v>
      </c>
      <c r="B5" t="s">
        <v>381</v>
      </c>
      <c r="C5" t="str">
        <f>VLOOKUP(B:B,'Ward Mapping'!$A:$B,2,FALSE)</f>
        <v>FGH Childrens Ward Dept</v>
      </c>
      <c r="D5">
        <f>VLOOKUP($C:$C,'Unify Report'!$A:$V,7,FALSE)</f>
        <v>1327.5</v>
      </c>
      <c r="E5">
        <f>VLOOKUP($C:$C,'Unify Report'!$A:$V,8,FALSE)</f>
        <v>1225.6666666666667</v>
      </c>
      <c r="F5">
        <f>VLOOKUP($C:$C,'Unify Report'!$A:$V,9,FALSE)</f>
        <v>661.5</v>
      </c>
      <c r="G5">
        <f>VLOOKUP($C:$C,'Unify Report'!$A:$V,10,FALSE)</f>
        <v>445.33333333333331</v>
      </c>
      <c r="H5">
        <f>VLOOKUP($C:$C,'Unify Report'!$A:$V,11,FALSE)</f>
        <v>1040.5</v>
      </c>
      <c r="I5">
        <f>VLOOKUP($C:$C,'Unify Report'!$A:$V,12,FALSE)</f>
        <v>1019.5</v>
      </c>
      <c r="J5">
        <f>VLOOKUP($C:$C,'Unify Report'!$A:$AD,13,FALSE)</f>
        <v>557.5</v>
      </c>
      <c r="K5">
        <f>VLOOKUP($C:$C,'Unify Report'!$A:$AD,14,FALSE)</f>
        <v>420</v>
      </c>
    </row>
    <row r="6" spans="1:11" x14ac:dyDescent="0.25">
      <c r="A6">
        <v>50</v>
      </c>
      <c r="B6" t="s">
        <v>382</v>
      </c>
      <c r="C6" t="str">
        <f>VLOOKUP(B:B,'Ward Mapping'!$A:$B,2,FALSE)</f>
        <v>FGH Childrens Ward Dept</v>
      </c>
      <c r="D6">
        <f>VLOOKUP($C:$C,'Unify Report'!$A:$V,7,FALSE)</f>
        <v>1327.5</v>
      </c>
      <c r="E6">
        <f>VLOOKUP($C:$C,'Unify Report'!$A:$V,8,FALSE)</f>
        <v>1225.6666666666667</v>
      </c>
      <c r="F6">
        <f>VLOOKUP($C:$C,'Unify Report'!$A:$V,9,FALSE)</f>
        <v>661.5</v>
      </c>
      <c r="G6">
        <f>VLOOKUP($C:$C,'Unify Report'!$A:$V,10,FALSE)</f>
        <v>445.33333333333331</v>
      </c>
      <c r="H6">
        <f>VLOOKUP($C:$C,'Unify Report'!$A:$V,11,FALSE)</f>
        <v>1040.5</v>
      </c>
      <c r="I6">
        <f>VLOOKUP($C:$C,'Unify Report'!$A:$V,12,FALSE)</f>
        <v>1019.5</v>
      </c>
      <c r="J6">
        <f>VLOOKUP($C:$C,'Unify Report'!$A:$AD,13,FALSE)</f>
        <v>557.5</v>
      </c>
      <c r="K6">
        <f>VLOOKUP($C:$C,'Unify Report'!$A:$AD,14,FALSE)</f>
        <v>420</v>
      </c>
    </row>
    <row r="7" spans="1:11" x14ac:dyDescent="0.25">
      <c r="A7">
        <v>436</v>
      </c>
      <c r="B7" t="s">
        <v>383</v>
      </c>
      <c r="C7" t="str">
        <f>VLOOKUP(B:B,'Ward Mapping'!$A:$B,2,FALSE)</f>
        <v>FGH Day Unit Dept</v>
      </c>
      <c r="D7">
        <f>VLOOKUP($C:$C,'Unify Report'!$A:$V,7,FALSE)</f>
        <v>2633.5</v>
      </c>
      <c r="E7">
        <f>VLOOKUP($C:$C,'Unify Report'!$A:$V,8,FALSE)</f>
        <v>2522.25</v>
      </c>
      <c r="F7">
        <f>VLOOKUP($C:$C,'Unify Report'!$A:$V,9,FALSE)</f>
        <v>1341</v>
      </c>
      <c r="G7">
        <f>VLOOKUP($C:$C,'Unify Report'!$A:$V,10,FALSE)</f>
        <v>1197</v>
      </c>
      <c r="H7">
        <f>VLOOKUP($C:$C,'Unify Report'!$A:$V,11,FALSE)</f>
        <v>660</v>
      </c>
      <c r="I7">
        <f>VLOOKUP($C:$C,'Unify Report'!$A:$V,12,FALSE)</f>
        <v>655.5</v>
      </c>
      <c r="J7">
        <f>VLOOKUP($C:$C,'Unify Report'!$A:$AD,13,FALSE)</f>
        <v>517</v>
      </c>
      <c r="K7">
        <f>VLOOKUP($C:$C,'Unify Report'!$A:$AD,14,FALSE)</f>
        <v>461</v>
      </c>
    </row>
    <row r="8" spans="1:11" x14ac:dyDescent="0.25">
      <c r="A8">
        <v>2</v>
      </c>
      <c r="B8" t="s">
        <v>670</v>
      </c>
      <c r="C8" t="str">
        <f>VLOOKUP(B:B,'Ward Mapping'!$A:$B,2,FALSE)</f>
        <v>Unknown</v>
      </c>
      <c r="D8" t="e">
        <f>VLOOKUP($C:$C,'Unify Report'!$A:$V,7,FALSE)</f>
        <v>#N/A</v>
      </c>
      <c r="E8" t="e">
        <f>VLOOKUP($C:$C,'Unify Report'!$A:$V,8,FALSE)</f>
        <v>#N/A</v>
      </c>
      <c r="F8" t="e">
        <f>VLOOKUP($C:$C,'Unify Report'!$A:$V,9,FALSE)</f>
        <v>#N/A</v>
      </c>
      <c r="G8" t="e">
        <f>VLOOKUP($C:$C,'Unify Report'!$A:$V,10,FALSE)</f>
        <v>#N/A</v>
      </c>
      <c r="H8" t="e">
        <f>VLOOKUP($C:$C,'Unify Report'!$A:$V,11,FALSE)</f>
        <v>#N/A</v>
      </c>
      <c r="I8" t="e">
        <f>VLOOKUP($C:$C,'Unify Report'!$A:$V,12,FALSE)</f>
        <v>#N/A</v>
      </c>
      <c r="J8" t="e">
        <f>VLOOKUP($C:$C,'Unify Report'!$A:$AD,13,FALSE)</f>
        <v>#N/A</v>
      </c>
      <c r="K8" t="e">
        <f>VLOOKUP($C:$C,'Unify Report'!$A:$AD,14,FALSE)</f>
        <v>#N/A</v>
      </c>
    </row>
    <row r="9" spans="1:11" x14ac:dyDescent="0.25">
      <c r="A9">
        <v>415</v>
      </c>
      <c r="B9" t="s">
        <v>386</v>
      </c>
      <c r="C9" t="str">
        <f>VLOOKUP(B:B,'Ward Mapping'!$A:$B,2,FALSE)</f>
        <v>FGH Ward 1 Dept</v>
      </c>
      <c r="D9">
        <f>VLOOKUP($C:$C,'Unify Report'!$A:$V,7,FALSE)</f>
        <v>1186.5</v>
      </c>
      <c r="E9">
        <f>VLOOKUP($C:$C,'Unify Report'!$A:$V,8,FALSE)</f>
        <v>1076.5833333333333</v>
      </c>
      <c r="F9">
        <f>VLOOKUP($C:$C,'Unify Report'!$A:$V,9,FALSE)</f>
        <v>1088.75</v>
      </c>
      <c r="G9">
        <f>VLOOKUP($C:$C,'Unify Report'!$A:$V,10,FALSE)</f>
        <v>1014.25</v>
      </c>
      <c r="H9">
        <f>VLOOKUP($C:$C,'Unify Report'!$A:$V,11,FALSE)</f>
        <v>957</v>
      </c>
      <c r="I9">
        <f>VLOOKUP($C:$C,'Unify Report'!$A:$V,12,FALSE)</f>
        <v>910.75</v>
      </c>
      <c r="J9">
        <f>VLOOKUP($C:$C,'Unify Report'!$A:$AD,13,FALSE)</f>
        <v>754</v>
      </c>
      <c r="K9">
        <f>VLOOKUP($C:$C,'Unify Report'!$A:$AD,14,FALSE)</f>
        <v>638.5</v>
      </c>
    </row>
    <row r="10" spans="1:11" x14ac:dyDescent="0.25">
      <c r="A10">
        <v>234</v>
      </c>
      <c r="B10" t="s">
        <v>387</v>
      </c>
      <c r="C10" t="str">
        <f>VLOOKUP(B:B,'Ward Mapping'!$A:$B,2,FALSE)</f>
        <v>FGH Complex and Coronary Care Unit</v>
      </c>
      <c r="D10">
        <f>VLOOKUP($C:$C,'Unify Report'!$A:$V,7,FALSE)</f>
        <v>1956.5</v>
      </c>
      <c r="E10">
        <f>VLOOKUP($C:$C,'Unify Report'!$A:$V,8,FALSE)</f>
        <v>1863.25</v>
      </c>
      <c r="F10">
        <f>VLOOKUP($C:$C,'Unify Report'!$A:$V,9,FALSE)</f>
        <v>388.5</v>
      </c>
      <c r="G10">
        <f>VLOOKUP($C:$C,'Unify Report'!$A:$V,10,FALSE)</f>
        <v>355.5</v>
      </c>
      <c r="H10">
        <f>VLOOKUP($C:$C,'Unify Report'!$A:$V,11,FALSE)</f>
        <v>1265</v>
      </c>
      <c r="I10">
        <f>VLOOKUP($C:$C,'Unify Report'!$A:$V,12,FALSE)</f>
        <v>1254</v>
      </c>
      <c r="J10">
        <f>VLOOKUP($C:$C,'Unify Report'!$A:$AD,13,FALSE)</f>
        <v>121</v>
      </c>
      <c r="K10">
        <f>VLOOKUP($C:$C,'Unify Report'!$A:$AD,14,FALSE)</f>
        <v>99</v>
      </c>
    </row>
    <row r="11" spans="1:11" x14ac:dyDescent="0.25">
      <c r="A11">
        <v>127</v>
      </c>
      <c r="B11" t="s">
        <v>388</v>
      </c>
      <c r="C11" t="str">
        <f>VLOOKUP(B:B,'Ward Mapping'!$A:$B,2,FALSE)</f>
        <v>FGH Intensive Therapy Unit Dept</v>
      </c>
      <c r="D11">
        <f>VLOOKUP($C:$C,'Unify Report'!$A:$V,7,FALSE)</f>
        <v>2098.5</v>
      </c>
      <c r="E11">
        <f>VLOOKUP($C:$C,'Unify Report'!$A:$V,8,FALSE)</f>
        <v>2034.75</v>
      </c>
      <c r="F11">
        <f>VLOOKUP($C:$C,'Unify Report'!$A:$V,9,FALSE)</f>
        <v>0</v>
      </c>
      <c r="G11">
        <f>VLOOKUP($C:$C,'Unify Report'!$A:$V,10,FALSE)</f>
        <v>0</v>
      </c>
      <c r="H11">
        <f>VLOOKUP($C:$C,'Unify Report'!$A:$V,11,FALSE)</f>
        <v>1595</v>
      </c>
      <c r="I11">
        <f>VLOOKUP($C:$C,'Unify Report'!$A:$V,12,FALSE)</f>
        <v>1595</v>
      </c>
      <c r="J11">
        <f>VLOOKUP($C:$C,'Unify Report'!$A:$AD,13,FALSE)</f>
        <v>0</v>
      </c>
      <c r="K11">
        <f>VLOOKUP($C:$C,'Unify Report'!$A:$AD,14,FALSE)</f>
        <v>0</v>
      </c>
    </row>
    <row r="12" spans="1:11" x14ac:dyDescent="0.25">
      <c r="A12">
        <v>85</v>
      </c>
      <c r="B12" t="s">
        <v>563</v>
      </c>
      <c r="C12" t="str">
        <f>VLOOKUP(B:B,'Ward Mapping'!$A:$B,2,FALSE)</f>
        <v>FGH Patient Progression Unit Dept</v>
      </c>
      <c r="D12">
        <f>VLOOKUP($C:$C,'Unify Report'!$A:$V,7,FALSE)</f>
        <v>696</v>
      </c>
      <c r="E12">
        <f>VLOOKUP($C:$C,'Unify Report'!$A:$V,8,FALSE)</f>
        <v>670.5</v>
      </c>
      <c r="F12">
        <f>VLOOKUP($C:$C,'Unify Report'!$A:$V,9,FALSE)</f>
        <v>291</v>
      </c>
      <c r="G12">
        <f>VLOOKUP($C:$C,'Unify Report'!$A:$V,10,FALSE)</f>
        <v>282</v>
      </c>
      <c r="H12">
        <f>VLOOKUP($C:$C,'Unify Report'!$A:$V,11,FALSE)</f>
        <v>638</v>
      </c>
      <c r="I12">
        <f>VLOOKUP($C:$C,'Unify Report'!$A:$V,12,FALSE)</f>
        <v>605</v>
      </c>
      <c r="J12">
        <f>VLOOKUP($C:$C,'Unify Report'!$A:$AD,13,FALSE)</f>
        <v>0</v>
      </c>
      <c r="K12">
        <f>VLOOKUP($C:$C,'Unify Report'!$A:$AD,14,FALSE)</f>
        <v>0</v>
      </c>
    </row>
    <row r="13" spans="1:11" x14ac:dyDescent="0.25">
      <c r="A13">
        <v>22</v>
      </c>
      <c r="B13" t="s">
        <v>392</v>
      </c>
      <c r="C13" t="str">
        <f>VLOOKUP(B:B,'Ward Mapping'!$A:$B,2,FALSE)</f>
        <v>FGH SCBU Dept</v>
      </c>
      <c r="D13">
        <f>VLOOKUP($C:$C,'Unify Report'!$A:$V,7,FALSE)</f>
        <v>714.58333333333303</v>
      </c>
      <c r="E13">
        <f>VLOOKUP($C:$C,'Unify Report'!$A:$V,8,FALSE)</f>
        <v>757.5</v>
      </c>
      <c r="F13">
        <f>VLOOKUP($C:$C,'Unify Report'!$A:$V,9,FALSE)</f>
        <v>0</v>
      </c>
      <c r="G13">
        <f>VLOOKUP($C:$C,'Unify Report'!$A:$V,10,FALSE)</f>
        <v>0</v>
      </c>
      <c r="H13">
        <f>VLOOKUP($C:$C,'Unify Report'!$A:$V,11,FALSE)</f>
        <v>638</v>
      </c>
      <c r="I13">
        <f>VLOOKUP($C:$C,'Unify Report'!$A:$V,12,FALSE)</f>
        <v>673.25</v>
      </c>
      <c r="J13">
        <f>VLOOKUP($C:$C,'Unify Report'!$A:$AD,13,FALSE)</f>
        <v>0</v>
      </c>
      <c r="K13">
        <f>VLOOKUP($C:$C,'Unify Report'!$A:$AD,14,FALSE)</f>
        <v>0</v>
      </c>
    </row>
    <row r="14" spans="1:11" x14ac:dyDescent="0.25">
      <c r="A14">
        <v>1</v>
      </c>
      <c r="B14" t="s">
        <v>393</v>
      </c>
      <c r="C14" t="str">
        <f>VLOOKUP(B:B,'Ward Mapping'!$A:$B,2,FALSE)</f>
        <v>FGH Intensive Therapy Unit Dept</v>
      </c>
      <c r="D14">
        <f>VLOOKUP($C:$C,'Unify Report'!$A:$V,7,FALSE)</f>
        <v>2098.5</v>
      </c>
      <c r="E14">
        <f>VLOOKUP($C:$C,'Unify Report'!$A:$V,8,FALSE)</f>
        <v>2034.75</v>
      </c>
      <c r="F14">
        <f>VLOOKUP($C:$C,'Unify Report'!$A:$V,9,FALSE)</f>
        <v>0</v>
      </c>
      <c r="G14">
        <f>VLOOKUP($C:$C,'Unify Report'!$A:$V,10,FALSE)</f>
        <v>0</v>
      </c>
      <c r="H14">
        <f>VLOOKUP($C:$C,'Unify Report'!$A:$V,11,FALSE)</f>
        <v>1595</v>
      </c>
      <c r="I14">
        <f>VLOOKUP($C:$C,'Unify Report'!$A:$V,12,FALSE)</f>
        <v>1595</v>
      </c>
      <c r="J14">
        <f>VLOOKUP($C:$C,'Unify Report'!$A:$AD,13,FALSE)</f>
        <v>0</v>
      </c>
      <c r="K14">
        <f>VLOOKUP($C:$C,'Unify Report'!$A:$AD,14,FALSE)</f>
        <v>0</v>
      </c>
    </row>
    <row r="15" spans="1:11" x14ac:dyDescent="0.25">
      <c r="A15">
        <v>673</v>
      </c>
      <c r="B15" t="s">
        <v>394</v>
      </c>
      <c r="C15" t="str">
        <f>VLOOKUP(B:B,'Ward Mapping'!$A:$B,2,FALSE)</f>
        <v>FGH Ward 2 Dept</v>
      </c>
      <c r="D15">
        <f>VLOOKUP($C:$C,'Unify Report'!$A:$V,7,FALSE)</f>
        <v>1834.5</v>
      </c>
      <c r="E15">
        <f>VLOOKUP($C:$C,'Unify Report'!$A:$V,8,FALSE)</f>
        <v>1767.5</v>
      </c>
      <c r="F15">
        <f>VLOOKUP($C:$C,'Unify Report'!$A:$V,9,FALSE)</f>
        <v>1678.25</v>
      </c>
      <c r="G15">
        <f>VLOOKUP($C:$C,'Unify Report'!$A:$V,10,FALSE)</f>
        <v>1572.5</v>
      </c>
      <c r="H15">
        <f>VLOOKUP($C:$C,'Unify Report'!$A:$V,11,FALSE)</f>
        <v>957</v>
      </c>
      <c r="I15">
        <f>VLOOKUP($C:$C,'Unify Report'!$A:$V,12,FALSE)</f>
        <v>935</v>
      </c>
      <c r="J15">
        <f>VLOOKUP($C:$C,'Unify Report'!$A:$AD,13,FALSE)</f>
        <v>957</v>
      </c>
      <c r="K15">
        <f>VLOOKUP($C:$C,'Unify Report'!$A:$AD,14,FALSE)</f>
        <v>977.5</v>
      </c>
    </row>
    <row r="16" spans="1:11" x14ac:dyDescent="0.25">
      <c r="A16">
        <v>790</v>
      </c>
      <c r="B16" t="s">
        <v>395</v>
      </c>
      <c r="C16" t="str">
        <f>VLOOKUP(B:B,'Ward Mapping'!$A:$B,2,FALSE)</f>
        <v>FGH Ward 4 Dept</v>
      </c>
      <c r="D16">
        <f>VLOOKUP($C:$C,'Unify Report'!$A:$V,7,FALSE)</f>
        <v>1867.5</v>
      </c>
      <c r="E16">
        <f>VLOOKUP($C:$C,'Unify Report'!$A:$V,8,FALSE)</f>
        <v>1795</v>
      </c>
      <c r="F16">
        <f>VLOOKUP($C:$C,'Unify Report'!$A:$V,9,FALSE)</f>
        <v>1452</v>
      </c>
      <c r="G16">
        <f>VLOOKUP($C:$C,'Unify Report'!$A:$V,10,FALSE)</f>
        <v>1367.5</v>
      </c>
      <c r="H16">
        <f>VLOOKUP($C:$C,'Unify Report'!$A:$V,11,FALSE)</f>
        <v>1113</v>
      </c>
      <c r="I16">
        <f>VLOOKUP($C:$C,'Unify Report'!$A:$V,12,FALSE)</f>
        <v>1068.5</v>
      </c>
      <c r="J16">
        <f>VLOOKUP($C:$C,'Unify Report'!$A:$AD,13,FALSE)</f>
        <v>1012</v>
      </c>
      <c r="K16">
        <f>VLOOKUP($C:$C,'Unify Report'!$A:$AD,14,FALSE)</f>
        <v>989</v>
      </c>
    </row>
    <row r="17" spans="1:11" x14ac:dyDescent="0.25">
      <c r="A17">
        <v>559</v>
      </c>
      <c r="B17" t="s">
        <v>396</v>
      </c>
      <c r="C17" t="str">
        <f>VLOOKUP(B:B,'Ward Mapping'!$A:$B,2,FALSE)</f>
        <v>FGH Ward 5 Dept</v>
      </c>
      <c r="D17">
        <f>VLOOKUP($C:$C,'Unify Report'!$A:$V,7,FALSE)</f>
        <v>1849.75</v>
      </c>
      <c r="E17">
        <f>VLOOKUP($C:$C,'Unify Report'!$A:$V,8,FALSE)</f>
        <v>1751.5</v>
      </c>
      <c r="F17">
        <f>VLOOKUP($C:$C,'Unify Report'!$A:$V,9,FALSE)</f>
        <v>1357</v>
      </c>
      <c r="G17">
        <f>VLOOKUP($C:$C,'Unify Report'!$A:$V,10,FALSE)</f>
        <v>1182</v>
      </c>
      <c r="H17">
        <f>VLOOKUP($C:$C,'Unify Report'!$A:$V,11,FALSE)</f>
        <v>957</v>
      </c>
      <c r="I17">
        <f>VLOOKUP($C:$C,'Unify Report'!$A:$V,12,FALSE)</f>
        <v>925</v>
      </c>
      <c r="J17">
        <f>VLOOKUP($C:$C,'Unify Report'!$A:$AD,13,FALSE)</f>
        <v>957</v>
      </c>
      <c r="K17">
        <f>VLOOKUP($C:$C,'Unify Report'!$A:$AD,14,FALSE)</f>
        <v>909</v>
      </c>
    </row>
    <row r="18" spans="1:11" x14ac:dyDescent="0.25">
      <c r="A18">
        <v>936</v>
      </c>
      <c r="B18" t="s">
        <v>397</v>
      </c>
      <c r="C18" t="str">
        <f>VLOOKUP(B:B,'Ward Mapping'!$A:$B,2,FALSE)</f>
        <v>FGH Ward 6 Dept</v>
      </c>
      <c r="D18">
        <f>VLOOKUP($C:$C,'Unify Report'!$A:$V,7,FALSE)</f>
        <v>2495</v>
      </c>
      <c r="E18">
        <f>VLOOKUP($C:$C,'Unify Report'!$A:$V,8,FALSE)</f>
        <v>2460.5</v>
      </c>
      <c r="F18">
        <f>VLOOKUP($C:$C,'Unify Report'!$A:$V,9,FALSE)</f>
        <v>1870</v>
      </c>
      <c r="G18">
        <f>VLOOKUP($C:$C,'Unify Report'!$A:$V,10,FALSE)</f>
        <v>1686</v>
      </c>
      <c r="H18">
        <f>VLOOKUP($C:$C,'Unify Report'!$A:$V,11,FALSE)</f>
        <v>1925</v>
      </c>
      <c r="I18">
        <f>VLOOKUP($C:$C,'Unify Report'!$A:$V,12,FALSE)</f>
        <v>1903</v>
      </c>
      <c r="J18">
        <f>VLOOKUP($C:$C,'Unify Report'!$A:$AD,13,FALSE)</f>
        <v>1276</v>
      </c>
      <c r="K18">
        <f>VLOOKUP($C:$C,'Unify Report'!$A:$AD,14,FALSE)</f>
        <v>1160</v>
      </c>
    </row>
    <row r="19" spans="1:11" x14ac:dyDescent="0.25">
      <c r="A19">
        <v>1027</v>
      </c>
      <c r="B19" t="s">
        <v>398</v>
      </c>
      <c r="C19" t="str">
        <f>VLOOKUP(B:B,'Ward Mapping'!$A:$B,2,FALSE)</f>
        <v>FGH Ward 7 Dept</v>
      </c>
      <c r="D19">
        <f>VLOOKUP($C:$C,'Unify Report'!$A:$V,7,FALSE)</f>
        <v>2577.9833333333299</v>
      </c>
      <c r="E19">
        <f>VLOOKUP($C:$C,'Unify Report'!$A:$V,8,FALSE)</f>
        <v>2486.15</v>
      </c>
      <c r="F19">
        <f>VLOOKUP($C:$C,'Unify Report'!$A:$V,9,FALSE)</f>
        <v>1613</v>
      </c>
      <c r="G19">
        <f>VLOOKUP($C:$C,'Unify Report'!$A:$V,10,FALSE)</f>
        <v>1320.6666666666667</v>
      </c>
      <c r="H19">
        <f>VLOOKUP($C:$C,'Unify Report'!$A:$V,11,FALSE)</f>
        <v>1980</v>
      </c>
      <c r="I19">
        <f>VLOOKUP($C:$C,'Unify Report'!$A:$V,12,FALSE)</f>
        <v>1968.5</v>
      </c>
      <c r="J19">
        <f>VLOOKUP($C:$C,'Unify Report'!$A:$AD,13,FALSE)</f>
        <v>1032</v>
      </c>
      <c r="K19">
        <f>VLOOKUP($C:$C,'Unify Report'!$A:$AD,14,FALSE)</f>
        <v>855.5</v>
      </c>
    </row>
    <row r="20" spans="1:11" x14ac:dyDescent="0.25">
      <c r="A20">
        <v>964</v>
      </c>
      <c r="B20" t="s">
        <v>399</v>
      </c>
      <c r="C20" t="str">
        <f>VLOOKUP(B:B,'Ward Mapping'!$A:$B,2,FALSE)</f>
        <v>FGH Ward 9 Dept</v>
      </c>
      <c r="D20">
        <f>VLOOKUP($C:$C,'Unify Report'!$A:$V,7,FALSE)</f>
        <v>2139</v>
      </c>
      <c r="E20">
        <f>VLOOKUP($C:$C,'Unify Report'!$A:$V,8,FALSE)</f>
        <v>2032.1666666666667</v>
      </c>
      <c r="F20">
        <f>VLOOKUP($C:$C,'Unify Report'!$A:$V,9,FALSE)</f>
        <v>1294.5</v>
      </c>
      <c r="G20">
        <f>VLOOKUP($C:$C,'Unify Report'!$A:$V,10,FALSE)</f>
        <v>1220.75</v>
      </c>
      <c r="H20">
        <f>VLOOKUP($C:$C,'Unify Report'!$A:$V,11,FALSE)</f>
        <v>1276</v>
      </c>
      <c r="I20">
        <f>VLOOKUP($C:$C,'Unify Report'!$A:$V,12,FALSE)</f>
        <v>1267.5</v>
      </c>
      <c r="J20">
        <f>VLOOKUP($C:$C,'Unify Report'!$A:$AD,13,FALSE)</f>
        <v>855.5</v>
      </c>
      <c r="K20">
        <f>VLOOKUP($C:$C,'Unify Report'!$A:$AD,14,FALSE)</f>
        <v>831.33333333333337</v>
      </c>
    </row>
    <row r="21" spans="1:11" x14ac:dyDescent="0.25">
      <c r="A21">
        <v>202</v>
      </c>
      <c r="B21" t="s">
        <v>404</v>
      </c>
      <c r="C21" t="str">
        <f>VLOOKUP(B:B,'Ward Mapping'!$A:$B,2,FALSE)</f>
        <v>Millom Community Hospital</v>
      </c>
      <c r="D21">
        <f>VLOOKUP($C:$C,'Unify Report'!$A:$V,7,FALSE)</f>
        <v>824.5</v>
      </c>
      <c r="E21">
        <f>VLOOKUP($C:$C,'Unify Report'!$A:$V,8,FALSE)</f>
        <v>814</v>
      </c>
      <c r="F21">
        <f>VLOOKUP($C:$C,'Unify Report'!$A:$V,9,FALSE)</f>
        <v>1006</v>
      </c>
      <c r="G21">
        <f>VLOOKUP($C:$C,'Unify Report'!$A:$V,10,FALSE)</f>
        <v>957</v>
      </c>
      <c r="H21">
        <f>VLOOKUP($C:$C,'Unify Report'!$A:$V,11,FALSE)</f>
        <v>333.5</v>
      </c>
      <c r="I21">
        <f>VLOOKUP($C:$C,'Unify Report'!$A:$V,12,FALSE)</f>
        <v>347.5</v>
      </c>
      <c r="J21">
        <f>VLOOKUP($C:$C,'Unify Report'!$A:$AD,13,FALSE)</f>
        <v>644</v>
      </c>
      <c r="K21">
        <f>VLOOKUP($C:$C,'Unify Report'!$A:$AD,14,FALSE)</f>
        <v>603.5</v>
      </c>
    </row>
    <row r="22" spans="1:11" x14ac:dyDescent="0.25">
      <c r="A22">
        <v>8</v>
      </c>
      <c r="B22" t="s">
        <v>405</v>
      </c>
      <c r="C22" t="str">
        <f>VLOOKUP(B:B,'Ward Mapping'!$A:$B,2,FALSE)</f>
        <v>Unknown</v>
      </c>
      <c r="D22" t="e">
        <f>VLOOKUP($C:$C,'Unify Report'!$A:$V,7,FALSE)</f>
        <v>#N/A</v>
      </c>
      <c r="E22" t="e">
        <f>VLOOKUP($C:$C,'Unify Report'!$A:$V,8,FALSE)</f>
        <v>#N/A</v>
      </c>
      <c r="F22" t="e">
        <f>VLOOKUP($C:$C,'Unify Report'!$A:$V,9,FALSE)</f>
        <v>#N/A</v>
      </c>
      <c r="G22" t="e">
        <f>VLOOKUP($C:$C,'Unify Report'!$A:$V,10,FALSE)</f>
        <v>#N/A</v>
      </c>
      <c r="H22" t="e">
        <f>VLOOKUP($C:$C,'Unify Report'!$A:$V,11,FALSE)</f>
        <v>#N/A</v>
      </c>
      <c r="I22" t="e">
        <f>VLOOKUP($C:$C,'Unify Report'!$A:$V,12,FALSE)</f>
        <v>#N/A</v>
      </c>
      <c r="J22" t="e">
        <f>VLOOKUP($C:$C,'Unify Report'!$A:$AD,13,FALSE)</f>
        <v>#N/A</v>
      </c>
      <c r="K22" t="e">
        <f>VLOOKUP($C:$C,'Unify Report'!$A:$AD,14,FALSE)</f>
        <v>#N/A</v>
      </c>
    </row>
    <row r="23" spans="1:11" x14ac:dyDescent="0.25">
      <c r="A23">
        <v>427</v>
      </c>
      <c r="B23" t="s">
        <v>37</v>
      </c>
      <c r="C23" t="str">
        <f>VLOOKUP(B:B,'Ward Mapping'!$A:$B,2,FALSE)</f>
        <v>RLI Acute Frailty Unit</v>
      </c>
      <c r="D23">
        <f>VLOOKUP($C:$C,'Unify Report'!$A:$V,7,FALSE)</f>
        <v>1390</v>
      </c>
      <c r="E23">
        <f>VLOOKUP($C:$C,'Unify Report'!$A:$V,8,FALSE)</f>
        <v>1267.6666666666667</v>
      </c>
      <c r="F23">
        <f>VLOOKUP($C:$C,'Unify Report'!$A:$V,9,FALSE)</f>
        <v>733.5</v>
      </c>
      <c r="G23">
        <f>VLOOKUP($C:$C,'Unify Report'!$A:$V,10,FALSE)</f>
        <v>752.25</v>
      </c>
      <c r="H23">
        <f>VLOOKUP($C:$C,'Unify Report'!$A:$V,11,FALSE)</f>
        <v>955</v>
      </c>
      <c r="I23">
        <f>VLOOKUP($C:$C,'Unify Report'!$A:$V,12,FALSE)</f>
        <v>913</v>
      </c>
      <c r="J23">
        <f>VLOOKUP($C:$C,'Unify Report'!$A:$AD,13,FALSE)</f>
        <v>655.5</v>
      </c>
      <c r="K23">
        <f>VLOOKUP($C:$C,'Unify Report'!$A:$AD,14,FALSE)</f>
        <v>686.5</v>
      </c>
    </row>
    <row r="24" spans="1:11" x14ac:dyDescent="0.25">
      <c r="A24">
        <v>29</v>
      </c>
      <c r="B24" t="s">
        <v>79</v>
      </c>
      <c r="C24" t="str">
        <f>VLOOKUP(B:B,'Ward Mapping'!$A:$B,2,FALSE)</f>
        <v>RLI Acute Medical Unit</v>
      </c>
      <c r="D24">
        <f>VLOOKUP($C:$C,'Unify Report'!$A:$V,7,FALSE)</f>
        <v>2934</v>
      </c>
      <c r="E24">
        <f>VLOOKUP($C:$C,'Unify Report'!$A:$V,8,FALSE)</f>
        <v>2536.25</v>
      </c>
      <c r="F24">
        <f>VLOOKUP($C:$C,'Unify Report'!$A:$V,9,FALSE)</f>
        <v>2259.3333333333298</v>
      </c>
      <c r="G24">
        <f>VLOOKUP($C:$C,'Unify Report'!$A:$V,10,FALSE)</f>
        <v>2031.5</v>
      </c>
      <c r="H24">
        <f>VLOOKUP($C:$C,'Unify Report'!$A:$V,11,FALSE)</f>
        <v>2223.8333333333298</v>
      </c>
      <c r="I24">
        <f>VLOOKUP($C:$C,'Unify Report'!$A:$V,12,FALSE)</f>
        <v>2147.6666666666665</v>
      </c>
      <c r="J24">
        <f>VLOOKUP($C:$C,'Unify Report'!$A:$AD,13,FALSE)</f>
        <v>1958</v>
      </c>
      <c r="K24">
        <f>VLOOKUP($C:$C,'Unify Report'!$A:$AD,14,FALSE)</f>
        <v>1896.5</v>
      </c>
    </row>
    <row r="25" spans="1:11" x14ac:dyDescent="0.25">
      <c r="A25">
        <v>1085</v>
      </c>
      <c r="B25" t="s">
        <v>511</v>
      </c>
      <c r="C25" t="str">
        <f>VLOOKUP(B:B,'Ward Mapping'!$A:$B,2,FALSE)</f>
        <v>RLI Acute Medical Unit</v>
      </c>
      <c r="D25">
        <f>VLOOKUP($C:$C,'Unify Report'!$A:$V,7,FALSE)</f>
        <v>2934</v>
      </c>
      <c r="E25">
        <f>VLOOKUP($C:$C,'Unify Report'!$A:$V,8,FALSE)</f>
        <v>2536.25</v>
      </c>
      <c r="F25">
        <f>VLOOKUP($C:$C,'Unify Report'!$A:$V,9,FALSE)</f>
        <v>2259.3333333333298</v>
      </c>
      <c r="G25">
        <f>VLOOKUP($C:$C,'Unify Report'!$A:$V,10,FALSE)</f>
        <v>2031.5</v>
      </c>
      <c r="H25">
        <f>VLOOKUP($C:$C,'Unify Report'!$A:$V,11,FALSE)</f>
        <v>2223.8333333333298</v>
      </c>
      <c r="I25">
        <f>VLOOKUP($C:$C,'Unify Report'!$A:$V,12,FALSE)</f>
        <v>2147.6666666666665</v>
      </c>
      <c r="J25">
        <f>VLOOKUP($C:$C,'Unify Report'!$A:$AD,13,FALSE)</f>
        <v>1958</v>
      </c>
      <c r="K25">
        <f>VLOOKUP($C:$C,'Unify Report'!$A:$AD,14,FALSE)</f>
        <v>1896.5</v>
      </c>
    </row>
    <row r="26" spans="1:11" x14ac:dyDescent="0.25">
      <c r="A26">
        <v>479</v>
      </c>
      <c r="B26" t="s">
        <v>269</v>
      </c>
      <c r="C26" t="str">
        <f>VLOOKUP(B:B,'Ward Mapping'!$A:$B,2,FALSE)</f>
        <v>RLI Acute Surgical Unit</v>
      </c>
      <c r="D26">
        <f>VLOOKUP($C:$C,'Unify Report'!$A:$V,7,FALSE)</f>
        <v>2096</v>
      </c>
      <c r="E26">
        <f>VLOOKUP($C:$C,'Unify Report'!$A:$V,8,FALSE)</f>
        <v>1940.75</v>
      </c>
      <c r="F26">
        <f>VLOOKUP($C:$C,'Unify Report'!$A:$V,9,FALSE)</f>
        <v>1391</v>
      </c>
      <c r="G26">
        <f>VLOOKUP($C:$C,'Unify Report'!$A:$V,10,FALSE)</f>
        <v>1223.4166666666667</v>
      </c>
      <c r="H26">
        <f>VLOOKUP($C:$C,'Unify Report'!$A:$V,11,FALSE)</f>
        <v>957</v>
      </c>
      <c r="I26">
        <f>VLOOKUP($C:$C,'Unify Report'!$A:$V,12,FALSE)</f>
        <v>916.5</v>
      </c>
      <c r="J26">
        <f>VLOOKUP($C:$C,'Unify Report'!$A:$AD,13,FALSE)</f>
        <v>957</v>
      </c>
      <c r="K26">
        <f>VLOOKUP($C:$C,'Unify Report'!$A:$AD,14,FALSE)</f>
        <v>887.66666666666663</v>
      </c>
    </row>
    <row r="27" spans="1:11" x14ac:dyDescent="0.25">
      <c r="A27">
        <v>16</v>
      </c>
      <c r="B27" t="s">
        <v>410</v>
      </c>
      <c r="C27" t="str">
        <f>VLOOKUP(B:B,'Ward Mapping'!$A:$B,2,FALSE)</f>
        <v>Unknown</v>
      </c>
      <c r="D27" t="e">
        <f>VLOOKUP($C:$C,'Unify Report'!$A:$V,7,FALSE)</f>
        <v>#N/A</v>
      </c>
      <c r="E27" t="e">
        <f>VLOOKUP($C:$C,'Unify Report'!$A:$V,8,FALSE)</f>
        <v>#N/A</v>
      </c>
      <c r="F27" t="e">
        <f>VLOOKUP($C:$C,'Unify Report'!$A:$V,9,FALSE)</f>
        <v>#N/A</v>
      </c>
      <c r="G27" t="e">
        <f>VLOOKUP($C:$C,'Unify Report'!$A:$V,10,FALSE)</f>
        <v>#N/A</v>
      </c>
      <c r="H27" t="e">
        <f>VLOOKUP($C:$C,'Unify Report'!$A:$V,11,FALSE)</f>
        <v>#N/A</v>
      </c>
      <c r="I27" t="e">
        <f>VLOOKUP($C:$C,'Unify Report'!$A:$V,12,FALSE)</f>
        <v>#N/A</v>
      </c>
      <c r="J27" t="e">
        <f>VLOOKUP($C:$C,'Unify Report'!$A:$AD,13,FALSE)</f>
        <v>#N/A</v>
      </c>
      <c r="K27" t="e">
        <f>VLOOKUP($C:$C,'Unify Report'!$A:$AD,14,FALSE)</f>
        <v>#N/A</v>
      </c>
    </row>
    <row r="28" spans="1:11" x14ac:dyDescent="0.25">
      <c r="A28">
        <v>2</v>
      </c>
      <c r="B28" t="s">
        <v>412</v>
      </c>
      <c r="C28" t="str">
        <f>VLOOKUP(B:B,'Ward Mapping'!$A:$B,2,FALSE)</f>
        <v>Unknown</v>
      </c>
      <c r="D28" t="e">
        <f>VLOOKUP($C:$C,'Unify Report'!$A:$V,7,FALSE)</f>
        <v>#N/A</v>
      </c>
      <c r="E28" t="e">
        <f>VLOOKUP($C:$C,'Unify Report'!$A:$V,8,FALSE)</f>
        <v>#N/A</v>
      </c>
      <c r="F28" t="e">
        <f>VLOOKUP($C:$C,'Unify Report'!$A:$V,9,FALSE)</f>
        <v>#N/A</v>
      </c>
      <c r="G28" t="e">
        <f>VLOOKUP($C:$C,'Unify Report'!$A:$V,10,FALSE)</f>
        <v>#N/A</v>
      </c>
      <c r="H28" t="e">
        <f>VLOOKUP($C:$C,'Unify Report'!$A:$V,11,FALSE)</f>
        <v>#N/A</v>
      </c>
      <c r="I28" t="e">
        <f>VLOOKUP($C:$C,'Unify Report'!$A:$V,12,FALSE)</f>
        <v>#N/A</v>
      </c>
      <c r="J28" t="e">
        <f>VLOOKUP($C:$C,'Unify Report'!$A:$AD,13,FALSE)</f>
        <v>#N/A</v>
      </c>
      <c r="K28" t="e">
        <f>VLOOKUP($C:$C,'Unify Report'!$A:$AD,14,FALSE)</f>
        <v>#N/A</v>
      </c>
    </row>
    <row r="29" spans="1:11" x14ac:dyDescent="0.25">
      <c r="A29">
        <v>283</v>
      </c>
      <c r="B29" t="s">
        <v>417</v>
      </c>
      <c r="C29" t="str">
        <f>VLOOKUP(B:B,'Ward Mapping'!$A:$B,2,FALSE)</f>
        <v>RLI Paediatric Ward Dept</v>
      </c>
      <c r="D29">
        <f>VLOOKUP($C:$C,'Unify Report'!$A:$V,7,FALSE)</f>
        <v>1787.25</v>
      </c>
      <c r="E29">
        <f>VLOOKUP($C:$C,'Unify Report'!$A:$V,8,FALSE)</f>
        <v>1640.25</v>
      </c>
      <c r="F29">
        <f>VLOOKUP($C:$C,'Unify Report'!$A:$V,9,FALSE)</f>
        <v>737.25</v>
      </c>
      <c r="G29">
        <f>VLOOKUP($C:$C,'Unify Report'!$A:$V,10,FALSE)</f>
        <v>564.33333333333337</v>
      </c>
      <c r="H29">
        <f>VLOOKUP($C:$C,'Unify Report'!$A:$V,11,FALSE)</f>
        <v>1278.5</v>
      </c>
      <c r="I29">
        <f>VLOOKUP($C:$C,'Unify Report'!$A:$V,12,FALSE)</f>
        <v>1297.5</v>
      </c>
      <c r="J29">
        <f>VLOOKUP($C:$C,'Unify Report'!$A:$AD,13,FALSE)</f>
        <v>451</v>
      </c>
      <c r="K29">
        <f>VLOOKUP($C:$C,'Unify Report'!$A:$AD,14,FALSE)</f>
        <v>365.5</v>
      </c>
    </row>
    <row r="30" spans="1:11" x14ac:dyDescent="0.25">
      <c r="A30">
        <v>27</v>
      </c>
      <c r="B30" t="s">
        <v>663</v>
      </c>
      <c r="C30" t="str">
        <f>VLOOKUP(B:B,'Ward Mapping'!$A:$B,2,FALSE)</f>
        <v>Unknown</v>
      </c>
      <c r="D30" t="e">
        <f>VLOOKUP($C:$C,'Unify Report'!$A:$V,7,FALSE)</f>
        <v>#N/A</v>
      </c>
      <c r="E30" t="e">
        <f>VLOOKUP($C:$C,'Unify Report'!$A:$V,8,FALSE)</f>
        <v>#N/A</v>
      </c>
      <c r="F30" t="e">
        <f>VLOOKUP($C:$C,'Unify Report'!$A:$V,9,FALSE)</f>
        <v>#N/A</v>
      </c>
      <c r="G30" t="e">
        <f>VLOOKUP($C:$C,'Unify Report'!$A:$V,10,FALSE)</f>
        <v>#N/A</v>
      </c>
      <c r="H30" t="e">
        <f>VLOOKUP($C:$C,'Unify Report'!$A:$V,11,FALSE)</f>
        <v>#N/A</v>
      </c>
      <c r="I30" t="e">
        <f>VLOOKUP($C:$C,'Unify Report'!$A:$V,12,FALSE)</f>
        <v>#N/A</v>
      </c>
      <c r="J30" t="e">
        <f>VLOOKUP($C:$C,'Unify Report'!$A:$AD,13,FALSE)</f>
        <v>#N/A</v>
      </c>
      <c r="K30" t="e">
        <f>VLOOKUP($C:$C,'Unify Report'!$A:$AD,14,FALSE)</f>
        <v>#N/A</v>
      </c>
    </row>
    <row r="31" spans="1:11" x14ac:dyDescent="0.25">
      <c r="A31">
        <v>306</v>
      </c>
      <c r="B31" t="s">
        <v>418</v>
      </c>
      <c r="C31" t="str">
        <f>VLOOKUP(B:B,'Ward Mapping'!$A:$B,2,FALSE)</f>
        <v>RLI CCU - Acute Medical Dept</v>
      </c>
      <c r="D31">
        <f>VLOOKUP($C:$C,'Unify Report'!$A:$V,7,FALSE)</f>
        <v>1533.5</v>
      </c>
      <c r="E31">
        <f>VLOOKUP($C:$C,'Unify Report'!$A:$V,8,FALSE)</f>
        <v>1292</v>
      </c>
      <c r="F31">
        <f>VLOOKUP($C:$C,'Unify Report'!$A:$V,9,FALSE)</f>
        <v>787.5</v>
      </c>
      <c r="G31">
        <f>VLOOKUP($C:$C,'Unify Report'!$A:$V,10,FALSE)</f>
        <v>688.25</v>
      </c>
      <c r="H31">
        <f>VLOOKUP($C:$C,'Unify Report'!$A:$V,11,FALSE)</f>
        <v>957</v>
      </c>
      <c r="I31">
        <f>VLOOKUP($C:$C,'Unify Report'!$A:$V,12,FALSE)</f>
        <v>950</v>
      </c>
      <c r="J31">
        <f>VLOOKUP($C:$C,'Unify Report'!$A:$AD,13,FALSE)</f>
        <v>638</v>
      </c>
      <c r="K31">
        <f>VLOOKUP($C:$C,'Unify Report'!$A:$AD,14,FALSE)</f>
        <v>638</v>
      </c>
    </row>
    <row r="32" spans="1:11" x14ac:dyDescent="0.25">
      <c r="A32">
        <v>1</v>
      </c>
      <c r="B32" t="s">
        <v>62</v>
      </c>
      <c r="C32" t="str">
        <f>VLOOKUP(B:B,'Ward Mapping'!$A:$B,2,FALSE)</f>
        <v>Unknown</v>
      </c>
      <c r="D32" t="e">
        <f>VLOOKUP($C:$C,'Unify Report'!$A:$V,7,FALSE)</f>
        <v>#N/A</v>
      </c>
      <c r="E32" t="e">
        <f>VLOOKUP($C:$C,'Unify Report'!$A:$V,8,FALSE)</f>
        <v>#N/A</v>
      </c>
      <c r="F32" t="e">
        <f>VLOOKUP($C:$C,'Unify Report'!$A:$V,9,FALSE)</f>
        <v>#N/A</v>
      </c>
      <c r="G32" t="e">
        <f>VLOOKUP($C:$C,'Unify Report'!$A:$V,10,FALSE)</f>
        <v>#N/A</v>
      </c>
      <c r="H32" t="e">
        <f>VLOOKUP($C:$C,'Unify Report'!$A:$V,11,FALSE)</f>
        <v>#N/A</v>
      </c>
      <c r="I32" t="e">
        <f>VLOOKUP($C:$C,'Unify Report'!$A:$V,12,FALSE)</f>
        <v>#N/A</v>
      </c>
      <c r="J32" t="e">
        <f>VLOOKUP($C:$C,'Unify Report'!$A:$AD,13,FALSE)</f>
        <v>#N/A</v>
      </c>
      <c r="K32" t="e">
        <f>VLOOKUP($C:$C,'Unify Report'!$A:$AD,14,FALSE)</f>
        <v>#N/A</v>
      </c>
    </row>
    <row r="33" spans="1:11" x14ac:dyDescent="0.25">
      <c r="A33">
        <v>124</v>
      </c>
      <c r="B33" t="s">
        <v>419</v>
      </c>
      <c r="C33" t="str">
        <f>VLOOKUP(B:B,'Ward Mapping'!$A:$B,2,FALSE)</f>
        <v>RLI CDS/Wd17/DAU</v>
      </c>
      <c r="D33">
        <f>VLOOKUP($C:$C,'Unify Report'!$A:$V,7,FALSE)</f>
        <v>3538.0833333333367</v>
      </c>
      <c r="E33">
        <f>VLOOKUP($C:$C,'Unify Report'!$A:$V,8,FALSE)</f>
        <v>3348.4166666666665</v>
      </c>
      <c r="F33">
        <f>VLOOKUP($C:$C,'Unify Report'!$A:$V,9,FALSE)</f>
        <v>988.66666666667004</v>
      </c>
      <c r="G33">
        <f>VLOOKUP($C:$C,'Unify Report'!$A:$V,10,FALSE)</f>
        <v>845.16666666666663</v>
      </c>
      <c r="H33">
        <f>VLOOKUP($C:$C,'Unify Report'!$A:$V,11,FALSE)</f>
        <v>2864.5</v>
      </c>
      <c r="I33">
        <f>VLOOKUP($C:$C,'Unify Report'!$A:$V,12,FALSE)</f>
        <v>2751.5</v>
      </c>
      <c r="J33">
        <f>VLOOKUP($C:$C,'Unify Report'!$A:$AD,13,FALSE)</f>
        <v>638</v>
      </c>
      <c r="K33">
        <f>VLOOKUP($C:$C,'Unify Report'!$A:$AD,14,FALSE)</f>
        <v>595.25</v>
      </c>
    </row>
    <row r="34" spans="1:11" x14ac:dyDescent="0.25">
      <c r="A34">
        <v>29</v>
      </c>
      <c r="B34" t="s">
        <v>659</v>
      </c>
      <c r="C34" t="str">
        <f>VLOOKUP(B:B,'Ward Mapping'!$A:$B,2,FALSE)</f>
        <v>Unknown</v>
      </c>
      <c r="D34" t="e">
        <f>VLOOKUP($C:$C,'Unify Report'!$A:$V,7,FALSE)</f>
        <v>#N/A</v>
      </c>
      <c r="E34" t="e">
        <f>VLOOKUP($C:$C,'Unify Report'!$A:$V,8,FALSE)</f>
        <v>#N/A</v>
      </c>
      <c r="F34" t="e">
        <f>VLOOKUP($C:$C,'Unify Report'!$A:$V,9,FALSE)</f>
        <v>#N/A</v>
      </c>
      <c r="G34" t="e">
        <f>VLOOKUP($C:$C,'Unify Report'!$A:$V,10,FALSE)</f>
        <v>#N/A</v>
      </c>
      <c r="H34" t="e">
        <f>VLOOKUP($C:$C,'Unify Report'!$A:$V,11,FALSE)</f>
        <v>#N/A</v>
      </c>
      <c r="I34" t="e">
        <f>VLOOKUP($C:$C,'Unify Report'!$A:$V,12,FALSE)</f>
        <v>#N/A</v>
      </c>
      <c r="J34" t="e">
        <f>VLOOKUP($C:$C,'Unify Report'!$A:$AD,13,FALSE)</f>
        <v>#N/A</v>
      </c>
      <c r="K34" t="e">
        <f>VLOOKUP($C:$C,'Unify Report'!$A:$AD,14,FALSE)</f>
        <v>#N/A</v>
      </c>
    </row>
    <row r="35" spans="1:11" x14ac:dyDescent="0.25">
      <c r="A35">
        <v>3</v>
      </c>
      <c r="B35" t="s">
        <v>421</v>
      </c>
      <c r="C35" t="str">
        <f>VLOOKUP(B:B,'Ward Mapping'!$A:$B,2,FALSE)</f>
        <v>Unknown</v>
      </c>
      <c r="D35" t="e">
        <f>VLOOKUP($C:$C,'Unify Report'!$A:$V,7,FALSE)</f>
        <v>#N/A</v>
      </c>
      <c r="E35" t="e">
        <f>VLOOKUP($C:$C,'Unify Report'!$A:$V,8,FALSE)</f>
        <v>#N/A</v>
      </c>
      <c r="F35" t="e">
        <f>VLOOKUP($C:$C,'Unify Report'!$A:$V,9,FALSE)</f>
        <v>#N/A</v>
      </c>
      <c r="G35" t="e">
        <f>VLOOKUP($C:$C,'Unify Report'!$A:$V,10,FALSE)</f>
        <v>#N/A</v>
      </c>
      <c r="H35" t="e">
        <f>VLOOKUP($C:$C,'Unify Report'!$A:$V,11,FALSE)</f>
        <v>#N/A</v>
      </c>
      <c r="I35" t="e">
        <f>VLOOKUP($C:$C,'Unify Report'!$A:$V,12,FALSE)</f>
        <v>#N/A</v>
      </c>
      <c r="J35" t="e">
        <f>VLOOKUP($C:$C,'Unify Report'!$A:$AD,13,FALSE)</f>
        <v>#N/A</v>
      </c>
      <c r="K35" t="e">
        <f>VLOOKUP($C:$C,'Unify Report'!$A:$AD,14,FALSE)</f>
        <v>#N/A</v>
      </c>
    </row>
    <row r="36" spans="1:11" x14ac:dyDescent="0.25">
      <c r="A36">
        <v>806</v>
      </c>
      <c r="B36" t="s">
        <v>490</v>
      </c>
      <c r="C36" t="str">
        <f>VLOOKUP(B:B,'Ward Mapping'!$A:$B,2,FALSE)</f>
        <v>RLI Huggett Suite - 132054</v>
      </c>
      <c r="D36">
        <f>VLOOKUP($C:$C,'Unify Report'!$A:$V,7,FALSE)</f>
        <v>2919</v>
      </c>
      <c r="E36">
        <f>VLOOKUP($C:$C,'Unify Report'!$A:$V,8,FALSE)</f>
        <v>2703.3333333333335</v>
      </c>
      <c r="F36">
        <f>VLOOKUP($C:$C,'Unify Report'!$A:$V,9,FALSE)</f>
        <v>1559</v>
      </c>
      <c r="G36">
        <f>VLOOKUP($C:$C,'Unify Report'!$A:$V,10,FALSE)</f>
        <v>1422.5</v>
      </c>
      <c r="H36">
        <f>VLOOKUP($C:$C,'Unify Report'!$A:$V,11,FALSE)</f>
        <v>1914</v>
      </c>
      <c r="I36">
        <f>VLOOKUP($C:$C,'Unify Report'!$A:$V,12,FALSE)</f>
        <v>1842.5</v>
      </c>
      <c r="J36">
        <f>VLOOKUP($C:$C,'Unify Report'!$A:$AD,13,FALSE)</f>
        <v>1056</v>
      </c>
      <c r="K36">
        <f>VLOOKUP($C:$C,'Unify Report'!$A:$AD,14,FALSE)</f>
        <v>944.25</v>
      </c>
    </row>
    <row r="37" spans="1:11" x14ac:dyDescent="0.25">
      <c r="A37">
        <v>182</v>
      </c>
      <c r="B37" t="s">
        <v>423</v>
      </c>
      <c r="C37" t="str">
        <f>VLOOKUP(B:B,'Ward Mapping'!$A:$B,2,FALSE)</f>
        <v>RLI Ward 38 - ITU Dept</v>
      </c>
      <c r="D37">
        <f>VLOOKUP($C:$C,'Unify Report'!$A:$V,7,FALSE)</f>
        <v>2454</v>
      </c>
      <c r="E37">
        <f>VLOOKUP($C:$C,'Unify Report'!$A:$V,8,FALSE)</f>
        <v>2447.75</v>
      </c>
      <c r="F37">
        <f>VLOOKUP($C:$C,'Unify Report'!$A:$V,9,FALSE)</f>
        <v>523.5</v>
      </c>
      <c r="G37">
        <f>VLOOKUP($C:$C,'Unify Report'!$A:$V,10,FALSE)</f>
        <v>523.5</v>
      </c>
      <c r="H37">
        <f>VLOOKUP($C:$C,'Unify Report'!$A:$V,11,FALSE)</f>
        <v>2288</v>
      </c>
      <c r="I37">
        <f>VLOOKUP($C:$C,'Unify Report'!$A:$V,12,FALSE)</f>
        <v>2266</v>
      </c>
      <c r="J37">
        <f>VLOOKUP($C:$C,'Unify Report'!$A:$AD,13,FALSE)</f>
        <v>319</v>
      </c>
      <c r="K37">
        <f>VLOOKUP($C:$C,'Unify Report'!$A:$AD,14,FALSE)</f>
        <v>330</v>
      </c>
    </row>
    <row r="38" spans="1:11" x14ac:dyDescent="0.25">
      <c r="A38">
        <v>786</v>
      </c>
      <c r="B38" t="s">
        <v>85</v>
      </c>
      <c r="C38" t="str">
        <f>VLOOKUP(B:B,'Ward Mapping'!$A:$B,2,FALSE)</f>
        <v>RLI Lancaster Suite</v>
      </c>
      <c r="D38">
        <f>VLOOKUP($C:$C,'Unify Report'!$A:$V,7,FALSE)</f>
        <v>2195.75</v>
      </c>
      <c r="E38">
        <f>VLOOKUP($C:$C,'Unify Report'!$A:$V,8,FALSE)</f>
        <v>2048</v>
      </c>
      <c r="F38">
        <f>VLOOKUP($C:$C,'Unify Report'!$A:$V,9,FALSE)</f>
        <v>1914</v>
      </c>
      <c r="G38">
        <f>VLOOKUP($C:$C,'Unify Report'!$A:$V,10,FALSE)</f>
        <v>1636.75</v>
      </c>
      <c r="H38">
        <f>VLOOKUP($C:$C,'Unify Report'!$A:$V,11,FALSE)</f>
        <v>1606</v>
      </c>
      <c r="I38">
        <f>VLOOKUP($C:$C,'Unify Report'!$A:$V,12,FALSE)</f>
        <v>1545.2333333333333</v>
      </c>
      <c r="J38">
        <f>VLOOKUP($C:$C,'Unify Report'!$A:$AD,13,FALSE)</f>
        <v>1578.5</v>
      </c>
      <c r="K38">
        <f>VLOOKUP($C:$C,'Unify Report'!$A:$AD,14,FALSE)</f>
        <v>1412.5</v>
      </c>
    </row>
    <row r="39" spans="1:11" x14ac:dyDescent="0.25">
      <c r="A39">
        <v>485</v>
      </c>
      <c r="B39" t="s">
        <v>427</v>
      </c>
      <c r="C39" t="str">
        <f>VLOOKUP(B:B,'Ward Mapping'!$A:$B,2,FALSE)</f>
        <v>RLI CDS/Wd17/DAU</v>
      </c>
      <c r="D39">
        <f>VLOOKUP($C:$C,'Unify Report'!$A:$V,7,FALSE)</f>
        <v>3538.0833333333367</v>
      </c>
      <c r="E39">
        <f>VLOOKUP($C:$C,'Unify Report'!$A:$V,8,FALSE)</f>
        <v>3348.4166666666665</v>
      </c>
      <c r="F39">
        <f>VLOOKUP($C:$C,'Unify Report'!$A:$V,9,FALSE)</f>
        <v>988.66666666667004</v>
      </c>
      <c r="G39">
        <f>VLOOKUP($C:$C,'Unify Report'!$A:$V,10,FALSE)</f>
        <v>845.16666666666663</v>
      </c>
      <c r="H39">
        <f>VLOOKUP($C:$C,'Unify Report'!$A:$V,11,FALSE)</f>
        <v>2864.5</v>
      </c>
      <c r="I39">
        <f>VLOOKUP($C:$C,'Unify Report'!$A:$V,12,FALSE)</f>
        <v>2751.5</v>
      </c>
      <c r="J39">
        <f>VLOOKUP($C:$C,'Unify Report'!$A:$AD,13,FALSE)</f>
        <v>638</v>
      </c>
      <c r="K39">
        <f>VLOOKUP($C:$C,'Unify Report'!$A:$AD,14,FALSE)</f>
        <v>595.25</v>
      </c>
    </row>
    <row r="40" spans="1:11" x14ac:dyDescent="0.25">
      <c r="A40">
        <v>1</v>
      </c>
      <c r="B40" t="s">
        <v>507</v>
      </c>
      <c r="C40" t="str">
        <f>VLOOKUP(B:B,'Ward Mapping'!$A:$B,2,FALSE)</f>
        <v>Unknown - Not to be Reported</v>
      </c>
      <c r="D40" t="e">
        <f>VLOOKUP($C:$C,'Unify Report'!$A:$V,7,FALSE)</f>
        <v>#N/A</v>
      </c>
      <c r="E40" t="e">
        <f>VLOOKUP($C:$C,'Unify Report'!$A:$V,8,FALSE)</f>
        <v>#N/A</v>
      </c>
      <c r="F40" t="e">
        <f>VLOOKUP($C:$C,'Unify Report'!$A:$V,9,FALSE)</f>
        <v>#N/A</v>
      </c>
      <c r="G40" t="e">
        <f>VLOOKUP($C:$C,'Unify Report'!$A:$V,10,FALSE)</f>
        <v>#N/A</v>
      </c>
      <c r="H40" t="e">
        <f>VLOOKUP($C:$C,'Unify Report'!$A:$V,11,FALSE)</f>
        <v>#N/A</v>
      </c>
      <c r="I40" t="e">
        <f>VLOOKUP($C:$C,'Unify Report'!$A:$V,12,FALSE)</f>
        <v>#N/A</v>
      </c>
      <c r="J40" t="e">
        <f>VLOOKUP($C:$C,'Unify Report'!$A:$AD,13,FALSE)</f>
        <v>#N/A</v>
      </c>
      <c r="K40" t="e">
        <f>VLOOKUP($C:$C,'Unify Report'!$A:$AD,14,FALSE)</f>
        <v>#N/A</v>
      </c>
    </row>
    <row r="41" spans="1:11" x14ac:dyDescent="0.25">
      <c r="A41">
        <v>191</v>
      </c>
      <c r="B41" t="s">
        <v>429</v>
      </c>
      <c r="C41" t="str">
        <f>VLOOKUP(B:B,'Ward Mapping'!$A:$B,2,FALSE)</f>
        <v>RLI NNU Dept</v>
      </c>
      <c r="D41">
        <f>VLOOKUP($C:$C,'Unify Report'!$A:$V,7,FALSE)</f>
        <v>1442</v>
      </c>
      <c r="E41">
        <f>VLOOKUP($C:$C,'Unify Report'!$A:$V,8,FALSE)</f>
        <v>1365.3333333333333</v>
      </c>
      <c r="F41">
        <f>VLOOKUP($C:$C,'Unify Report'!$A:$V,9,FALSE)</f>
        <v>0</v>
      </c>
      <c r="G41">
        <f>VLOOKUP($C:$C,'Unify Report'!$A:$V,10,FALSE)</f>
        <v>0</v>
      </c>
      <c r="H41">
        <f>VLOOKUP($C:$C,'Unify Report'!$A:$V,11,FALSE)</f>
        <v>1399</v>
      </c>
      <c r="I41">
        <f>VLOOKUP($C:$C,'Unify Report'!$A:$V,12,FALSE)</f>
        <v>1278.75</v>
      </c>
      <c r="J41">
        <f>VLOOKUP($C:$C,'Unify Report'!$A:$AD,13,FALSE)</f>
        <v>0</v>
      </c>
      <c r="K41">
        <f>VLOOKUP($C:$C,'Unify Report'!$A:$AD,14,FALSE)</f>
        <v>0</v>
      </c>
    </row>
    <row r="42" spans="1:11" x14ac:dyDescent="0.25">
      <c r="A42">
        <v>1</v>
      </c>
      <c r="B42" t="s">
        <v>678</v>
      </c>
      <c r="C42" t="str">
        <f>VLOOKUP(B:B,'Ward Mapping'!$A:$B,2,FALSE)</f>
        <v>Unknown</v>
      </c>
      <c r="D42" t="e">
        <f>VLOOKUP($C:$C,'Unify Report'!$A:$V,7,FALSE)</f>
        <v>#N/A</v>
      </c>
      <c r="E42" t="e">
        <f>VLOOKUP($C:$C,'Unify Report'!$A:$V,8,FALSE)</f>
        <v>#N/A</v>
      </c>
      <c r="F42" t="e">
        <f>VLOOKUP($C:$C,'Unify Report'!$A:$V,9,FALSE)</f>
        <v>#N/A</v>
      </c>
      <c r="G42" t="e">
        <f>VLOOKUP($C:$C,'Unify Report'!$A:$V,10,FALSE)</f>
        <v>#N/A</v>
      </c>
      <c r="H42" t="e">
        <f>VLOOKUP($C:$C,'Unify Report'!$A:$V,11,FALSE)</f>
        <v>#N/A</v>
      </c>
      <c r="I42" t="e">
        <f>VLOOKUP($C:$C,'Unify Report'!$A:$V,12,FALSE)</f>
        <v>#N/A</v>
      </c>
      <c r="J42" t="e">
        <f>VLOOKUP($C:$C,'Unify Report'!$A:$AD,13,FALSE)</f>
        <v>#N/A</v>
      </c>
      <c r="K42" t="e">
        <f>VLOOKUP($C:$C,'Unify Report'!$A:$AD,14,FALSE)</f>
        <v>#N/A</v>
      </c>
    </row>
    <row r="43" spans="1:11" x14ac:dyDescent="0.25">
      <c r="A43">
        <v>3</v>
      </c>
      <c r="B43" t="s">
        <v>509</v>
      </c>
      <c r="C43" t="str">
        <f>VLOOKUP(B:B,'Ward Mapping'!$A:$B,2,FALSE)</f>
        <v>Unknown - Not to be Reported</v>
      </c>
      <c r="D43" t="e">
        <f>VLOOKUP($C:$C,'Unify Report'!$A:$V,7,FALSE)</f>
        <v>#N/A</v>
      </c>
      <c r="E43" t="e">
        <f>VLOOKUP($C:$C,'Unify Report'!$A:$V,8,FALSE)</f>
        <v>#N/A</v>
      </c>
      <c r="F43" t="e">
        <f>VLOOKUP($C:$C,'Unify Report'!$A:$V,9,FALSE)</f>
        <v>#N/A</v>
      </c>
      <c r="G43" t="e">
        <f>VLOOKUP($C:$C,'Unify Report'!$A:$V,10,FALSE)</f>
        <v>#N/A</v>
      </c>
      <c r="H43" t="e">
        <f>VLOOKUP($C:$C,'Unify Report'!$A:$V,11,FALSE)</f>
        <v>#N/A</v>
      </c>
      <c r="I43" t="e">
        <f>VLOOKUP($C:$C,'Unify Report'!$A:$V,12,FALSE)</f>
        <v>#N/A</v>
      </c>
      <c r="J43" t="e">
        <f>VLOOKUP($C:$C,'Unify Report'!$A:$AD,13,FALSE)</f>
        <v>#N/A</v>
      </c>
      <c r="K43" t="e">
        <f>VLOOKUP($C:$C,'Unify Report'!$A:$AD,14,FALSE)</f>
        <v>#N/A</v>
      </c>
    </row>
    <row r="44" spans="1:11" x14ac:dyDescent="0.25">
      <c r="A44">
        <v>385</v>
      </c>
      <c r="B44" t="s">
        <v>433</v>
      </c>
      <c r="C44" t="str">
        <f>VLOOKUP(B:B,'Ward Mapping'!$A:$B,2,FALSE)</f>
        <v>RLI Ward 16</v>
      </c>
      <c r="D44">
        <f>VLOOKUP($C:$C,'Unify Report'!$A:$V,7,FALSE)</f>
        <v>1148.25</v>
      </c>
      <c r="E44">
        <f>VLOOKUP($C:$C,'Unify Report'!$A:$V,8,FALSE)</f>
        <v>995.25</v>
      </c>
      <c r="F44">
        <f>VLOOKUP($C:$C,'Unify Report'!$A:$V,9,FALSE)</f>
        <v>1089</v>
      </c>
      <c r="G44">
        <f>VLOOKUP($C:$C,'Unify Report'!$A:$V,10,FALSE)</f>
        <v>1061.5</v>
      </c>
      <c r="H44">
        <f>VLOOKUP($C:$C,'Unify Report'!$A:$V,11,FALSE)</f>
        <v>957</v>
      </c>
      <c r="I44">
        <f>VLOOKUP($C:$C,'Unify Report'!$A:$V,12,FALSE)</f>
        <v>952.5</v>
      </c>
      <c r="J44">
        <f>VLOOKUP($C:$C,'Unify Report'!$A:$AD,13,FALSE)</f>
        <v>952</v>
      </c>
      <c r="K44">
        <f>VLOOKUP($C:$C,'Unify Report'!$A:$AD,14,FALSE)</f>
        <v>924</v>
      </c>
    </row>
    <row r="45" spans="1:11" x14ac:dyDescent="0.25">
      <c r="A45">
        <v>696</v>
      </c>
      <c r="B45" t="s">
        <v>33</v>
      </c>
      <c r="C45" t="str">
        <f>VLOOKUP(B:B,'Ward Mapping'!$A:$B,2,FALSE)</f>
        <v>RLI Ward 22</v>
      </c>
      <c r="D45">
        <f>VLOOKUP($C:$C,'Unify Report'!$A:$V,7,FALSE)</f>
        <v>1398.5</v>
      </c>
      <c r="E45">
        <f>VLOOKUP($C:$C,'Unify Report'!$A:$V,8,FALSE)</f>
        <v>1377.6666666666667</v>
      </c>
      <c r="F45">
        <f>VLOOKUP($C:$C,'Unify Report'!$A:$V,9,FALSE)</f>
        <v>1039.5</v>
      </c>
      <c r="G45">
        <f>VLOOKUP($C:$C,'Unify Report'!$A:$V,10,FALSE)</f>
        <v>1020.25</v>
      </c>
      <c r="H45">
        <f>VLOOKUP($C:$C,'Unify Report'!$A:$V,11,FALSE)</f>
        <v>1265</v>
      </c>
      <c r="I45">
        <f>VLOOKUP($C:$C,'Unify Report'!$A:$V,12,FALSE)</f>
        <v>1276</v>
      </c>
      <c r="J45">
        <f>VLOOKUP($C:$C,'Unify Report'!$A:$AD,13,FALSE)</f>
        <v>723</v>
      </c>
      <c r="K45">
        <f>VLOOKUP($C:$C,'Unify Report'!$A:$AD,14,FALSE)</f>
        <v>701</v>
      </c>
    </row>
    <row r="46" spans="1:11" x14ac:dyDescent="0.25">
      <c r="A46">
        <v>686</v>
      </c>
      <c r="B46" t="s">
        <v>437</v>
      </c>
      <c r="C46" t="str">
        <f>VLOOKUP(B:B,'Ward Mapping'!$A:$B,2,FALSE)</f>
        <v>RLI Ward 23</v>
      </c>
      <c r="D46">
        <f>VLOOKUP($C:$C,'Unify Report'!$A:$V,7,FALSE)</f>
        <v>1391</v>
      </c>
      <c r="E46">
        <f>VLOOKUP($C:$C,'Unify Report'!$A:$V,8,FALSE)</f>
        <v>1385.75</v>
      </c>
      <c r="F46">
        <f>VLOOKUP($C:$C,'Unify Report'!$A:$V,9,FALSE)</f>
        <v>1050.75</v>
      </c>
      <c r="G46">
        <f>VLOOKUP($C:$C,'Unify Report'!$A:$V,10,FALSE)</f>
        <v>1039.1666666666667</v>
      </c>
      <c r="H46">
        <f>VLOOKUP($C:$C,'Unify Report'!$A:$V,11,FALSE)</f>
        <v>1243</v>
      </c>
      <c r="I46">
        <f>VLOOKUP($C:$C,'Unify Report'!$A:$V,12,FALSE)</f>
        <v>1239.5</v>
      </c>
      <c r="J46">
        <f>VLOOKUP($C:$C,'Unify Report'!$A:$AD,13,FALSE)</f>
        <v>694</v>
      </c>
      <c r="K46">
        <f>VLOOKUP($C:$C,'Unify Report'!$A:$AD,14,FALSE)</f>
        <v>684.5</v>
      </c>
    </row>
    <row r="47" spans="1:11" x14ac:dyDescent="0.25">
      <c r="A47">
        <v>521</v>
      </c>
      <c r="B47" t="s">
        <v>441</v>
      </c>
      <c r="C47" t="str">
        <f>VLOOKUP(B:B,'Ward Mapping'!$A:$B,2,FALSE)</f>
        <v>RLI Ward 33 - Vascular &amp; General Surgery</v>
      </c>
      <c r="D47">
        <f>VLOOKUP($C:$C,'Unify Report'!$A:$V,7,FALSE)</f>
        <v>1799.5833333333301</v>
      </c>
      <c r="E47">
        <f>VLOOKUP($C:$C,'Unify Report'!$A:$V,8,FALSE)</f>
        <v>1681.5</v>
      </c>
      <c r="F47">
        <f>VLOOKUP($C:$C,'Unify Report'!$A:$V,9,FALSE)</f>
        <v>1434</v>
      </c>
      <c r="G47">
        <f>VLOOKUP($C:$C,'Unify Report'!$A:$V,10,FALSE)</f>
        <v>1314.5</v>
      </c>
      <c r="H47">
        <f>VLOOKUP($C:$C,'Unify Report'!$A:$V,11,FALSE)</f>
        <v>957</v>
      </c>
      <c r="I47">
        <f>VLOOKUP($C:$C,'Unify Report'!$A:$V,12,FALSE)</f>
        <v>936.58333333333337</v>
      </c>
      <c r="J47">
        <f>VLOOKUP($C:$C,'Unify Report'!$A:$AD,13,FALSE)</f>
        <v>968</v>
      </c>
      <c r="K47">
        <f>VLOOKUP($C:$C,'Unify Report'!$A:$AD,14,FALSE)</f>
        <v>939.5</v>
      </c>
    </row>
    <row r="48" spans="1:11" x14ac:dyDescent="0.25">
      <c r="A48">
        <v>796</v>
      </c>
      <c r="B48" t="s">
        <v>500</v>
      </c>
      <c r="C48" t="str">
        <f>VLOOKUP(B:B,'Ward Mapping'!$A:$B,2,FALSE)</f>
        <v>RLI Ward 35 Respiratory</v>
      </c>
      <c r="D48">
        <f>VLOOKUP($C:$C,'Unify Report'!$A:$V,7,FALSE)</f>
        <v>2505</v>
      </c>
      <c r="E48">
        <f>VLOOKUP($C:$C,'Unify Report'!$A:$V,8,FALSE)</f>
        <v>2292</v>
      </c>
      <c r="F48">
        <f>VLOOKUP($C:$C,'Unify Report'!$A:$V,9,FALSE)</f>
        <v>1490.4166666666699</v>
      </c>
      <c r="G48">
        <f>VLOOKUP($C:$C,'Unify Report'!$A:$V,10,FALSE)</f>
        <v>1179.4166666666667</v>
      </c>
      <c r="H48">
        <f>VLOOKUP($C:$C,'Unify Report'!$A:$V,11,FALSE)</f>
        <v>1595</v>
      </c>
      <c r="I48">
        <f>VLOOKUP($C:$C,'Unify Report'!$A:$V,12,FALSE)</f>
        <v>1577.5833333333333</v>
      </c>
      <c r="J48">
        <f>VLOOKUP($C:$C,'Unify Report'!$A:$AD,13,FALSE)</f>
        <v>979</v>
      </c>
      <c r="K48">
        <f>VLOOKUP($C:$C,'Unify Report'!$A:$AD,14,FALSE)</f>
        <v>961.5</v>
      </c>
    </row>
    <row r="49" spans="1:11" x14ac:dyDescent="0.25">
      <c r="A49">
        <v>738</v>
      </c>
      <c r="B49" t="s">
        <v>272</v>
      </c>
      <c r="C49" t="str">
        <f>VLOOKUP(B:B,'Ward Mapping'!$A:$B,2,FALSE)</f>
        <v>RLI Ward 36</v>
      </c>
      <c r="D49">
        <f>VLOOKUP($C:$C,'Unify Report'!$A:$V,7,FALSE)</f>
        <v>1781.5</v>
      </c>
      <c r="E49">
        <f>VLOOKUP($C:$C,'Unify Report'!$A:$V,8,FALSE)</f>
        <v>1704.5</v>
      </c>
      <c r="F49">
        <f>VLOOKUP($C:$C,'Unify Report'!$A:$V,9,FALSE)</f>
        <v>1903</v>
      </c>
      <c r="G49">
        <f>VLOOKUP($C:$C,'Unify Report'!$A:$V,10,FALSE)</f>
        <v>1772</v>
      </c>
      <c r="H49">
        <f>VLOOKUP($C:$C,'Unify Report'!$A:$V,11,FALSE)</f>
        <v>1276</v>
      </c>
      <c r="I49">
        <f>VLOOKUP($C:$C,'Unify Report'!$A:$V,12,FALSE)</f>
        <v>1232</v>
      </c>
      <c r="J49">
        <f>VLOOKUP($C:$C,'Unify Report'!$A:$AD,13,FALSE)</f>
        <v>968</v>
      </c>
      <c r="K49">
        <f>VLOOKUP($C:$C,'Unify Report'!$A:$AD,14,FALSE)</f>
        <v>920</v>
      </c>
    </row>
    <row r="50" spans="1:11" x14ac:dyDescent="0.25">
      <c r="A50">
        <v>503</v>
      </c>
      <c r="B50" t="s">
        <v>501</v>
      </c>
      <c r="C50" t="str">
        <f>VLOOKUP(B:B,'Ward Mapping'!$A:$B,2,FALSE)</f>
        <v>RLI Ward 37 Surgery</v>
      </c>
      <c r="D50">
        <f>VLOOKUP($C:$C,'Unify Report'!$A:$V,7,FALSE)</f>
        <v>1462</v>
      </c>
      <c r="E50">
        <f>VLOOKUP($C:$C,'Unify Report'!$A:$V,8,FALSE)</f>
        <v>1355.6666666666667</v>
      </c>
      <c r="F50">
        <f>VLOOKUP($C:$C,'Unify Report'!$A:$V,9,FALSE)</f>
        <v>1477.5</v>
      </c>
      <c r="G50">
        <f>VLOOKUP($C:$C,'Unify Report'!$A:$V,10,FALSE)</f>
        <v>1327</v>
      </c>
      <c r="H50">
        <f>VLOOKUP($C:$C,'Unify Report'!$A:$V,11,FALSE)</f>
        <v>957</v>
      </c>
      <c r="I50">
        <f>VLOOKUP($C:$C,'Unify Report'!$A:$V,12,FALSE)</f>
        <v>847</v>
      </c>
      <c r="J50">
        <f>VLOOKUP($C:$C,'Unify Report'!$A:$AD,13,FALSE)</f>
        <v>957</v>
      </c>
      <c r="K50">
        <f>VLOOKUP($C:$C,'Unify Report'!$A:$AD,14,FALSE)</f>
        <v>935</v>
      </c>
    </row>
    <row r="51" spans="1:11" x14ac:dyDescent="0.25">
      <c r="A51">
        <v>694</v>
      </c>
      <c r="B51" t="s">
        <v>512</v>
      </c>
      <c r="C51" t="str">
        <f>VLOOKUP(B:B,'Ward Mapping'!$A:$B,2,FALSE)</f>
        <v>RLI Ward 4</v>
      </c>
      <c r="D51">
        <f>VLOOKUP($C:$C,'Unify Report'!$A:$V,7,FALSE)</f>
        <v>1594.75</v>
      </c>
      <c r="E51">
        <f>VLOOKUP($C:$C,'Unify Report'!$A:$V,8,FALSE)</f>
        <v>1485.75</v>
      </c>
      <c r="F51">
        <f>VLOOKUP($C:$C,'Unify Report'!$A:$V,9,FALSE)</f>
        <v>1187.5</v>
      </c>
      <c r="G51">
        <f>VLOOKUP($C:$C,'Unify Report'!$A:$V,10,FALSE)</f>
        <v>1191.0833333333333</v>
      </c>
      <c r="H51">
        <f>VLOOKUP($C:$C,'Unify Report'!$A:$V,11,FALSE)</f>
        <v>1265</v>
      </c>
      <c r="I51">
        <f>VLOOKUP($C:$C,'Unify Report'!$A:$V,12,FALSE)</f>
        <v>1243.5</v>
      </c>
      <c r="J51">
        <f>VLOOKUP($C:$C,'Unify Report'!$A:$AD,13,FALSE)</f>
        <v>1039.5</v>
      </c>
      <c r="K51">
        <f>VLOOKUP($C:$C,'Unify Report'!$A:$AD,14,FALSE)</f>
        <v>1059</v>
      </c>
    </row>
    <row r="52" spans="1:11" x14ac:dyDescent="0.25">
      <c r="A52">
        <v>315</v>
      </c>
      <c r="B52" t="s">
        <v>449</v>
      </c>
      <c r="C52" t="str">
        <f>VLOOKUP(B:B,'Ward Mapping'!$A:$B,2,FALSE)</f>
        <v>RLI Ward 4</v>
      </c>
      <c r="D52">
        <f>VLOOKUP($C:$C,'Unify Report'!$A:$V,7,FALSE)</f>
        <v>1594.75</v>
      </c>
      <c r="E52">
        <f>VLOOKUP($C:$C,'Unify Report'!$A:$V,8,FALSE)</f>
        <v>1485.75</v>
      </c>
      <c r="F52">
        <f>VLOOKUP($C:$C,'Unify Report'!$A:$V,9,FALSE)</f>
        <v>1187.5</v>
      </c>
      <c r="G52">
        <f>VLOOKUP($C:$C,'Unify Report'!$A:$V,10,FALSE)</f>
        <v>1191.0833333333333</v>
      </c>
      <c r="H52">
        <f>VLOOKUP($C:$C,'Unify Report'!$A:$V,11,FALSE)</f>
        <v>1265</v>
      </c>
      <c r="I52">
        <f>VLOOKUP($C:$C,'Unify Report'!$A:$V,12,FALSE)</f>
        <v>1243.5</v>
      </c>
      <c r="J52">
        <f>VLOOKUP($C:$C,'Unify Report'!$A:$AD,13,FALSE)</f>
        <v>1039.5</v>
      </c>
      <c r="K52">
        <f>VLOOKUP($C:$C,'Unify Report'!$A:$AD,14,FALSE)</f>
        <v>1059</v>
      </c>
    </row>
    <row r="53" spans="1:11" x14ac:dyDescent="0.25">
      <c r="A53">
        <v>268</v>
      </c>
      <c r="B53" t="s">
        <v>504</v>
      </c>
      <c r="C53" t="str">
        <f>VLOOKUP(B:B,'Ward Mapping'!$A:$B,2,FALSE)</f>
        <v>FGH South Lakes Birth Centre</v>
      </c>
      <c r="D53">
        <f>VLOOKUP($C:$C,'Unify Report'!$A:$V,7,FALSE)</f>
        <v>2278.0666666666698</v>
      </c>
      <c r="E53">
        <f>VLOOKUP($C:$C,'Unify Report'!$A:$V,8,FALSE)</f>
        <v>1941.9</v>
      </c>
      <c r="F53">
        <f>VLOOKUP($C:$C,'Unify Report'!$A:$V,9,FALSE)</f>
        <v>758.16666666666595</v>
      </c>
      <c r="G53">
        <f>VLOOKUP($C:$C,'Unify Report'!$A:$V,10,FALSE)</f>
        <v>675.5</v>
      </c>
      <c r="H53">
        <f>VLOOKUP($C:$C,'Unify Report'!$A:$V,11,FALSE)</f>
        <v>1595</v>
      </c>
      <c r="I53">
        <f>VLOOKUP($C:$C,'Unify Report'!$A:$V,12,FALSE)</f>
        <v>1429.3333333333333</v>
      </c>
      <c r="J53">
        <f>VLOOKUP($C:$C,'Unify Report'!$A:$AD,13,FALSE)</f>
        <v>638</v>
      </c>
      <c r="K53">
        <f>VLOOKUP($C:$C,'Unify Report'!$A:$AD,14,FALSE)</f>
        <v>628</v>
      </c>
    </row>
    <row r="54" spans="1:11" x14ac:dyDescent="0.25">
      <c r="A54">
        <v>239</v>
      </c>
      <c r="B54" t="s">
        <v>281</v>
      </c>
      <c r="C54" t="str">
        <f>VLOOKUP(B:B,'Ward Mapping'!$A:$B,2,FALSE)</f>
        <v>WGH Ward 6</v>
      </c>
      <c r="D54">
        <f>VLOOKUP($C:$C,'Unify Report'!$A:$V,7,FALSE)</f>
        <v>650.5</v>
      </c>
      <c r="E54">
        <f>VLOOKUP($C:$C,'Unify Report'!$A:$V,8,FALSE)</f>
        <v>634.25</v>
      </c>
      <c r="F54">
        <f>VLOOKUP($C:$C,'Unify Report'!$A:$V,9,FALSE)</f>
        <v>885.5</v>
      </c>
      <c r="G54">
        <f>VLOOKUP($C:$C,'Unify Report'!$A:$V,10,FALSE)</f>
        <v>837.75</v>
      </c>
      <c r="H54">
        <f>VLOOKUP($C:$C,'Unify Report'!$A:$V,11,FALSE)</f>
        <v>588</v>
      </c>
      <c r="I54">
        <f>VLOOKUP($C:$C,'Unify Report'!$A:$V,12,FALSE)</f>
        <v>588</v>
      </c>
      <c r="J54">
        <f>VLOOKUP($C:$C,'Unify Report'!$A:$AD,13,FALSE)</f>
        <v>304.5</v>
      </c>
      <c r="K54">
        <f>VLOOKUP($C:$C,'Unify Report'!$A:$AD,14,FALSE)</f>
        <v>296</v>
      </c>
    </row>
    <row r="55" spans="1:11" x14ac:dyDescent="0.25">
      <c r="A55">
        <v>204</v>
      </c>
      <c r="B55" t="s">
        <v>454</v>
      </c>
      <c r="C55" t="str">
        <f>VLOOKUP(B:B,'Ward Mapping'!$A:$B,2,FALSE)</f>
        <v>WGH Surgical Inpatients (Ward 7)</v>
      </c>
      <c r="D55">
        <f>VLOOKUP($C:$C,'Unify Report'!$A:$V,7,FALSE)</f>
        <v>1208</v>
      </c>
      <c r="E55">
        <f>VLOOKUP($C:$C,'Unify Report'!$A:$V,8,FALSE)</f>
        <v>1196.5833333333333</v>
      </c>
      <c r="F55">
        <f>VLOOKUP($C:$C,'Unify Report'!$A:$V,9,FALSE)</f>
        <v>959.5</v>
      </c>
      <c r="G55">
        <f>VLOOKUP($C:$C,'Unify Report'!$A:$V,10,FALSE)</f>
        <v>949.75</v>
      </c>
      <c r="H55">
        <f>VLOOKUP($C:$C,'Unify Report'!$A:$V,11,FALSE)</f>
        <v>832</v>
      </c>
      <c r="I55">
        <f>VLOOKUP($C:$C,'Unify Report'!$A:$V,12,FALSE)</f>
        <v>813.91666666666663</v>
      </c>
      <c r="J55">
        <f>VLOOKUP($C:$C,'Unify Report'!$A:$AD,13,FALSE)</f>
        <v>299</v>
      </c>
      <c r="K55">
        <f>VLOOKUP($C:$C,'Unify Report'!$A:$AD,14,FALSE)</f>
        <v>299</v>
      </c>
    </row>
  </sheetData>
  <autoFilter ref="A1:L53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2"/>
  <sheetViews>
    <sheetView tabSelected="1" topLeftCell="D1" zoomScale="70" zoomScaleNormal="70" workbookViewId="0">
      <selection activeCell="R2" sqref="R2:R38"/>
    </sheetView>
  </sheetViews>
  <sheetFormatPr defaultColWidth="41.140625" defaultRowHeight="15" x14ac:dyDescent="0.25"/>
  <cols>
    <col min="1" max="1" width="38.28515625" hidden="1" customWidth="1"/>
    <col min="2" max="2" width="18.28515625" hidden="1" customWidth="1"/>
    <col min="3" max="3" width="41.140625" hidden="1" customWidth="1"/>
    <col min="4" max="4" width="36.140625" bestFit="1" customWidth="1"/>
    <col min="5" max="5" width="14" bestFit="1" customWidth="1"/>
    <col min="6" max="6" width="26.85546875" bestFit="1" customWidth="1"/>
    <col min="7" max="7" width="24.5703125" bestFit="1" customWidth="1"/>
    <col min="8" max="8" width="29.85546875" bestFit="1" customWidth="1"/>
    <col min="9" max="9" width="27.5703125" bestFit="1" customWidth="1"/>
    <col min="10" max="10" width="28.85546875" bestFit="1" customWidth="1"/>
    <col min="11" max="11" width="26.5703125" bestFit="1" customWidth="1"/>
    <col min="12" max="12" width="31.85546875" bestFit="1" customWidth="1"/>
    <col min="13" max="13" width="29.5703125" bestFit="1" customWidth="1"/>
    <col min="14" max="14" width="14.28515625" bestFit="1" customWidth="1"/>
    <col min="15" max="16" width="16.28515625" bestFit="1" customWidth="1"/>
    <col min="17" max="17" width="18.42578125" bestFit="1" customWidth="1"/>
    <col min="18" max="18" width="41" bestFit="1" customWidth="1"/>
    <col min="19" max="19" width="27.140625" bestFit="1" customWidth="1"/>
    <col min="20" max="21" width="12" bestFit="1" customWidth="1"/>
  </cols>
  <sheetData>
    <row r="1" spans="1:23" ht="107.45" customHeight="1" x14ac:dyDescent="0.35">
      <c r="A1" s="28" t="s">
        <v>513</v>
      </c>
      <c r="B1" s="28" t="s">
        <v>514</v>
      </c>
      <c r="D1" s="21" t="s">
        <v>515</v>
      </c>
      <c r="E1" s="21" t="s">
        <v>516</v>
      </c>
      <c r="F1" s="21" t="s">
        <v>4</v>
      </c>
      <c r="G1" s="21" t="s">
        <v>5</v>
      </c>
      <c r="H1" s="21" t="s">
        <v>10</v>
      </c>
      <c r="I1" s="21" t="s">
        <v>11</v>
      </c>
      <c r="J1" s="21" t="s">
        <v>16</v>
      </c>
      <c r="K1" s="21" t="s">
        <v>17</v>
      </c>
      <c r="L1" s="21" t="s">
        <v>22</v>
      </c>
      <c r="M1" s="21" t="s">
        <v>23</v>
      </c>
      <c r="N1" s="22" t="s">
        <v>517</v>
      </c>
      <c r="O1" s="22" t="s">
        <v>518</v>
      </c>
      <c r="P1" s="23" t="s">
        <v>519</v>
      </c>
      <c r="Q1" s="23" t="s">
        <v>520</v>
      </c>
      <c r="R1" s="24" t="s">
        <v>521</v>
      </c>
      <c r="S1" s="24" t="s">
        <v>522</v>
      </c>
      <c r="T1" s="24" t="s">
        <v>523</v>
      </c>
      <c r="U1" s="24" t="s">
        <v>524</v>
      </c>
      <c r="V1" s="24" t="s">
        <v>560</v>
      </c>
      <c r="W1" s="24" t="s">
        <v>561</v>
      </c>
    </row>
    <row r="2" spans="1:23" x14ac:dyDescent="0.25">
      <c r="A2" s="29" t="s">
        <v>354</v>
      </c>
      <c r="B2" s="30">
        <v>582</v>
      </c>
      <c r="D2" s="25" t="s">
        <v>354</v>
      </c>
      <c r="E2" s="15">
        <v>582</v>
      </c>
      <c r="F2" s="15">
        <f>VLOOKUP($D:$D,'Bed Numbers'!$C:$K,2,FALSE)</f>
        <v>1480</v>
      </c>
      <c r="G2" s="15">
        <f>VLOOKUP($D:$D,'Bed Numbers'!$C:$K,3,FALSE)</f>
        <v>1372.5</v>
      </c>
      <c r="H2" s="15">
        <f>VLOOKUP($D:$D,'Bed Numbers'!$C:$K,4,FALSE)</f>
        <v>1257</v>
      </c>
      <c r="I2" s="15">
        <f>VLOOKUP($D:$D,'Bed Numbers'!$C:$K,5,FALSE)</f>
        <v>1152</v>
      </c>
      <c r="J2" s="15">
        <f>VLOOKUP($D:$D,'Bed Numbers'!$C:$K,6,FALSE)</f>
        <v>979</v>
      </c>
      <c r="K2" s="15">
        <f>VLOOKUP($D:$D,'Bed Numbers'!$C:$K,7,FALSE)</f>
        <v>957</v>
      </c>
      <c r="L2" s="15">
        <f>VLOOKUP($D:$D,'Bed Numbers'!$C:$K,8,FALSE)</f>
        <v>693</v>
      </c>
      <c r="M2" s="15">
        <f>VLOOKUP($D:$D,'Bed Numbers'!$C:$K,9,FALSE)</f>
        <v>671</v>
      </c>
      <c r="N2" s="26">
        <f>G2/F2</f>
        <v>0.92736486486486491</v>
      </c>
      <c r="O2" s="26">
        <f>K2/J2</f>
        <v>0.97752808988764039</v>
      </c>
      <c r="P2" s="27">
        <f>I2/H2</f>
        <v>0.91646778042959431</v>
      </c>
      <c r="Q2" s="27">
        <f>M2/L2</f>
        <v>0.96825396825396826</v>
      </c>
      <c r="R2" s="15">
        <v>582</v>
      </c>
      <c r="S2" s="15">
        <f>(G2+K2)/R2</f>
        <v>4.0025773195876289</v>
      </c>
      <c r="T2" s="15">
        <f>(I2+M2)/R2</f>
        <v>3.1323024054982818</v>
      </c>
      <c r="U2" s="15">
        <f>(G2+K2+I2+M2)/R2</f>
        <v>7.1348797250859111</v>
      </c>
      <c r="V2" s="15" t="str">
        <f>VLOOKUP($D:$D,'Spec Lookup'!$A:$C,2,FALSE)</f>
        <v>879 - COMMUNITY NURSING - STANDARD</v>
      </c>
      <c r="W2" s="15" t="str">
        <f>IF(VLOOKUP($D:$D,'Spec Lookup'!$A:$C,3,FALSE)=0,"",VLOOKUP($D:$D,'Spec Lookup'!$A:$C,3,FALSE))</f>
        <v/>
      </c>
    </row>
    <row r="3" spans="1:23" x14ac:dyDescent="0.25">
      <c r="A3" s="29" t="s">
        <v>40</v>
      </c>
      <c r="B3" s="30">
        <v>551</v>
      </c>
      <c r="D3" s="25" t="s">
        <v>40</v>
      </c>
      <c r="E3" s="15">
        <v>551</v>
      </c>
      <c r="F3" s="15">
        <f>VLOOKUP($D:$D,'Bed Numbers'!$C:$K,2,FALSE)</f>
        <v>1788</v>
      </c>
      <c r="G3" s="15">
        <f>VLOOKUP($D:$D,'Bed Numbers'!$C:$K,3,FALSE)</f>
        <v>1747.7333333333333</v>
      </c>
      <c r="H3" s="15">
        <f>VLOOKUP($D:$D,'Bed Numbers'!$C:$K,4,FALSE)</f>
        <v>1194.6666666666667</v>
      </c>
      <c r="I3" s="15">
        <f>VLOOKUP($D:$D,'Bed Numbers'!$C:$K,5,FALSE)</f>
        <v>1051.8333333333333</v>
      </c>
      <c r="J3" s="15">
        <f>VLOOKUP($D:$D,'Bed Numbers'!$C:$K,6,FALSE)</f>
        <v>1276</v>
      </c>
      <c r="K3" s="15">
        <f>VLOOKUP($D:$D,'Bed Numbers'!$C:$K,7,FALSE)</f>
        <v>1268</v>
      </c>
      <c r="L3" s="15">
        <f>VLOOKUP($D:$D,'Bed Numbers'!$C:$K,8,FALSE)</f>
        <v>682</v>
      </c>
      <c r="M3" s="15">
        <f>VLOOKUP($D:$D,'Bed Numbers'!$C:$K,9,FALSE)</f>
        <v>649</v>
      </c>
      <c r="N3" s="26">
        <f t="shared" ref="N3:N38" si="0">G3/F3</f>
        <v>0.97747949291573455</v>
      </c>
      <c r="O3" s="26">
        <f t="shared" ref="O3:O38" si="1">K3/J3</f>
        <v>0.99373040752351094</v>
      </c>
      <c r="P3" s="27">
        <f t="shared" ref="P3:P38" si="2">I3/H3</f>
        <v>0.88044084821428559</v>
      </c>
      <c r="Q3" s="27">
        <f t="shared" ref="Q3:Q38" si="3">M3/L3</f>
        <v>0.95161290322580649</v>
      </c>
      <c r="R3" s="15">
        <v>551</v>
      </c>
      <c r="S3" s="15">
        <f t="shared" ref="S3:S38" si="4">(G3+K3)/R3</f>
        <v>5.4732002419842711</v>
      </c>
      <c r="T3" s="15">
        <f t="shared" ref="T3:T38" si="5">(I3+M3)/R3</f>
        <v>3.08681185722928</v>
      </c>
      <c r="U3" s="15">
        <f t="shared" ref="U3:U38" si="6">(G3+K3+I3+M3)/R3</f>
        <v>8.5600120992135516</v>
      </c>
      <c r="V3" s="15" t="str">
        <f>VLOOKUP($D:$D,'Spec Lookup'!$A:$C,2,FALSE)</f>
        <v>300 - GENERAL MEDICINE - STANDARD</v>
      </c>
      <c r="W3" s="15" t="str">
        <f>IF(VLOOKUP($D:$D,'Spec Lookup'!$A:$C,3,FALSE)=0,"",VLOOKUP($D:$D,'Spec Lookup'!$A:$C,3,FALSE))</f>
        <v/>
      </c>
    </row>
    <row r="4" spans="1:23" s="6" customFormat="1" x14ac:dyDescent="0.25">
      <c r="A4" s="13" t="s">
        <v>189</v>
      </c>
      <c r="B4" s="31">
        <v>239</v>
      </c>
      <c r="D4" s="18" t="s">
        <v>189</v>
      </c>
      <c r="E4" s="16">
        <v>239</v>
      </c>
      <c r="F4" s="16">
        <f>VLOOKUP($D:$D,'Bed Numbers'!$C:$K,2,FALSE)</f>
        <v>1327.5</v>
      </c>
      <c r="G4" s="16">
        <f>VLOOKUP($D:$D,'Bed Numbers'!$C:$K,3,FALSE)</f>
        <v>1225.6666666666667</v>
      </c>
      <c r="H4" s="16">
        <f>VLOOKUP($D:$D,'Bed Numbers'!$C:$K,4,FALSE)</f>
        <v>661.5</v>
      </c>
      <c r="I4" s="16">
        <f>VLOOKUP($D:$D,'Bed Numbers'!$C:$K,5,FALSE)</f>
        <v>445.33333333333331</v>
      </c>
      <c r="J4" s="16">
        <f>VLOOKUP($D:$D,'Bed Numbers'!$C:$K,6,FALSE)</f>
        <v>1040.5</v>
      </c>
      <c r="K4" s="16">
        <f>VLOOKUP($D:$D,'Bed Numbers'!$C:$K,7,FALSE)</f>
        <v>1019.5</v>
      </c>
      <c r="L4" s="16">
        <f>VLOOKUP($D:$D,'Bed Numbers'!$C:$K,8,FALSE)</f>
        <v>557.5</v>
      </c>
      <c r="M4" s="16">
        <f>VLOOKUP($D:$D,'Bed Numbers'!$C:$K,9,FALSE)</f>
        <v>420</v>
      </c>
      <c r="N4" s="19">
        <f t="shared" si="0"/>
        <v>0.92328939108600128</v>
      </c>
      <c r="O4" s="19">
        <f t="shared" si="1"/>
        <v>0.97981739548294089</v>
      </c>
      <c r="P4" s="20">
        <f t="shared" si="2"/>
        <v>0.67321743512219701</v>
      </c>
      <c r="Q4" s="20">
        <f t="shared" si="3"/>
        <v>0.75336322869955152</v>
      </c>
      <c r="R4" s="16">
        <v>239</v>
      </c>
      <c r="S4" s="16">
        <f t="shared" si="4"/>
        <v>9.3940027894002807</v>
      </c>
      <c r="T4" s="16">
        <f t="shared" si="5"/>
        <v>3.6206415620641561</v>
      </c>
      <c r="U4" s="16">
        <f t="shared" si="6"/>
        <v>13.014644351464437</v>
      </c>
      <c r="V4" s="16" t="str">
        <f>VLOOKUP($D:$D,'Spec Lookup'!$A:$C,2,FALSE)</f>
        <v>420 - PAEDIATRICS - STANDARD</v>
      </c>
      <c r="W4" s="16" t="str">
        <f>IF(VLOOKUP($D:$D,'Spec Lookup'!$A:$C,3,FALSE)=0,"",VLOOKUP($D:$D,'Spec Lookup'!$A:$C,3,FALSE))</f>
        <v/>
      </c>
    </row>
    <row r="5" spans="1:23" s="6" customFormat="1" x14ac:dyDescent="0.25">
      <c r="A5" s="13" t="s">
        <v>38</v>
      </c>
      <c r="B5" s="31">
        <v>234</v>
      </c>
      <c r="D5" s="18" t="s">
        <v>38</v>
      </c>
      <c r="E5" s="16">
        <v>234</v>
      </c>
      <c r="F5" s="16">
        <f>VLOOKUP($D:$D,'Bed Numbers'!$C:$K,2,FALSE)</f>
        <v>1956.5</v>
      </c>
      <c r="G5" s="16">
        <f>VLOOKUP($D:$D,'Bed Numbers'!$C:$K,3,FALSE)</f>
        <v>1863.25</v>
      </c>
      <c r="H5" s="16">
        <f>VLOOKUP($D:$D,'Bed Numbers'!$C:$K,4,FALSE)</f>
        <v>388.5</v>
      </c>
      <c r="I5" s="16">
        <f>VLOOKUP($D:$D,'Bed Numbers'!$C:$K,5,FALSE)</f>
        <v>355.5</v>
      </c>
      <c r="J5" s="16">
        <f>VLOOKUP($D:$D,'Bed Numbers'!$C:$K,6,FALSE)</f>
        <v>1265</v>
      </c>
      <c r="K5" s="16">
        <f>VLOOKUP($D:$D,'Bed Numbers'!$C:$K,7,FALSE)</f>
        <v>1254</v>
      </c>
      <c r="L5" s="16">
        <f>VLOOKUP($D:$D,'Bed Numbers'!$C:$K,8,FALSE)</f>
        <v>121</v>
      </c>
      <c r="M5" s="16">
        <f>VLOOKUP($D:$D,'Bed Numbers'!$C:$K,9,FALSE)</f>
        <v>99</v>
      </c>
      <c r="N5" s="19">
        <f t="shared" si="0"/>
        <v>0.95233835931510347</v>
      </c>
      <c r="O5" s="19">
        <f t="shared" si="1"/>
        <v>0.99130434782608701</v>
      </c>
      <c r="P5" s="20">
        <f t="shared" si="2"/>
        <v>0.91505791505791501</v>
      </c>
      <c r="Q5" s="20">
        <f t="shared" si="3"/>
        <v>0.81818181818181823</v>
      </c>
      <c r="R5" s="16">
        <v>234</v>
      </c>
      <c r="S5" s="16">
        <f t="shared" si="4"/>
        <v>13.321581196581196</v>
      </c>
      <c r="T5" s="16">
        <f t="shared" si="5"/>
        <v>1.9423076923076923</v>
      </c>
      <c r="U5" s="16">
        <f t="shared" si="6"/>
        <v>15.263888888888889</v>
      </c>
      <c r="V5" s="16" t="str">
        <f>VLOOKUP($D:$D,'Spec Lookup'!$A:$C,2,FALSE)</f>
        <v>300 - GENERAL MEDICINE - STANDARD</v>
      </c>
      <c r="W5" s="16" t="str">
        <f>IF(VLOOKUP($D:$D,'Spec Lookup'!$A:$C,3,FALSE)=0,"",VLOOKUP($D:$D,'Spec Lookup'!$A:$C,3,FALSE))</f>
        <v>320 - CARDIOLOGY - STANDARD</v>
      </c>
    </row>
    <row r="6" spans="1:23" x14ac:dyDescent="0.25">
      <c r="A6" s="29" t="s">
        <v>257</v>
      </c>
      <c r="B6" s="30">
        <v>436</v>
      </c>
      <c r="D6" s="25" t="s">
        <v>257</v>
      </c>
      <c r="E6" s="15">
        <v>436</v>
      </c>
      <c r="F6" s="15">
        <f>VLOOKUP($D:$D,'Bed Numbers'!$C:$K,2,FALSE)</f>
        <v>2633.5</v>
      </c>
      <c r="G6" s="15">
        <f>VLOOKUP($D:$D,'Bed Numbers'!$C:$K,3,FALSE)</f>
        <v>2522.25</v>
      </c>
      <c r="H6" s="15">
        <f>VLOOKUP($D:$D,'Bed Numbers'!$C:$K,4,FALSE)</f>
        <v>1341</v>
      </c>
      <c r="I6" s="15">
        <f>VLOOKUP($D:$D,'Bed Numbers'!$C:$K,5,FALSE)</f>
        <v>1197</v>
      </c>
      <c r="J6" s="15">
        <f>VLOOKUP($D:$D,'Bed Numbers'!$C:$K,6,FALSE)</f>
        <v>660</v>
      </c>
      <c r="K6" s="15">
        <f>VLOOKUP($D:$D,'Bed Numbers'!$C:$K,7,FALSE)</f>
        <v>655.5</v>
      </c>
      <c r="L6" s="15">
        <f>VLOOKUP($D:$D,'Bed Numbers'!$C:$K,8,FALSE)</f>
        <v>517</v>
      </c>
      <c r="M6" s="15">
        <f>VLOOKUP($D:$D,'Bed Numbers'!$C:$K,9,FALSE)</f>
        <v>461</v>
      </c>
      <c r="N6" s="26">
        <f t="shared" si="0"/>
        <v>0.95775583823808619</v>
      </c>
      <c r="O6" s="26">
        <f t="shared" si="1"/>
        <v>0.99318181818181817</v>
      </c>
      <c r="P6" s="27">
        <f t="shared" si="2"/>
        <v>0.89261744966442957</v>
      </c>
      <c r="Q6" s="27">
        <f t="shared" si="3"/>
        <v>0.8916827852998066</v>
      </c>
      <c r="R6" s="15">
        <v>436</v>
      </c>
      <c r="S6" s="15">
        <f t="shared" si="4"/>
        <v>7.2884174311926602</v>
      </c>
      <c r="T6" s="15">
        <f t="shared" si="5"/>
        <v>3.8027522935779818</v>
      </c>
      <c r="U6" s="15">
        <f t="shared" si="6"/>
        <v>11.091169724770642</v>
      </c>
      <c r="V6" s="15" t="str">
        <f>VLOOKUP($D:$D,'Spec Lookup'!$A:$C,2,FALSE)</f>
        <v>100 - GENERAL SURGERY - STANDARD</v>
      </c>
      <c r="W6" s="15" t="str">
        <f>IF(VLOOKUP($D:$D,'Spec Lookup'!$A:$C,3,FALSE)=0,"",VLOOKUP($D:$D,'Spec Lookup'!$A:$C,3,FALSE))</f>
        <v/>
      </c>
    </row>
    <row r="7" spans="1:23" x14ac:dyDescent="0.25">
      <c r="A7" s="29" t="s">
        <v>273</v>
      </c>
      <c r="B7" s="30">
        <v>128</v>
      </c>
      <c r="D7" s="25" t="s">
        <v>273</v>
      </c>
      <c r="E7" s="15">
        <v>128</v>
      </c>
      <c r="F7" s="15">
        <f>VLOOKUP($D:$D,'Bed Numbers'!$C:$K,2,FALSE)</f>
        <v>2098.5</v>
      </c>
      <c r="G7" s="15">
        <f>VLOOKUP($D:$D,'Bed Numbers'!$C:$K,3,FALSE)</f>
        <v>2034.75</v>
      </c>
      <c r="H7" s="15">
        <f>VLOOKUP($D:$D,'Bed Numbers'!$C:$K,4,FALSE)</f>
        <v>0</v>
      </c>
      <c r="I7" s="15">
        <f>VLOOKUP($D:$D,'Bed Numbers'!$C:$K,5,FALSE)</f>
        <v>0</v>
      </c>
      <c r="J7" s="15">
        <f>VLOOKUP($D:$D,'Bed Numbers'!$C:$K,6,FALSE)</f>
        <v>1595</v>
      </c>
      <c r="K7" s="15">
        <f>VLOOKUP($D:$D,'Bed Numbers'!$C:$K,7,FALSE)</f>
        <v>1595</v>
      </c>
      <c r="L7" s="15">
        <f>VLOOKUP($D:$D,'Bed Numbers'!$C:$K,8,FALSE)</f>
        <v>0</v>
      </c>
      <c r="M7" s="15">
        <f>VLOOKUP($D:$D,'Bed Numbers'!$C:$K,9,FALSE)</f>
        <v>0</v>
      </c>
      <c r="N7" s="26">
        <f t="shared" si="0"/>
        <v>0.96962115796997861</v>
      </c>
      <c r="O7" s="26">
        <f t="shared" si="1"/>
        <v>1</v>
      </c>
      <c r="P7" s="34"/>
      <c r="Q7" s="34"/>
      <c r="R7" s="15">
        <v>128</v>
      </c>
      <c r="S7" s="15">
        <f t="shared" si="4"/>
        <v>28.357421875</v>
      </c>
      <c r="T7" s="15">
        <f t="shared" si="5"/>
        <v>0</v>
      </c>
      <c r="U7" s="15">
        <f t="shared" si="6"/>
        <v>28.357421875</v>
      </c>
      <c r="V7" s="15" t="str">
        <f>VLOOKUP($D:$D,'Spec Lookup'!$A:$C,2,FALSE)</f>
        <v>192 - CRITICAL CARE MEDICINE - STANDARD</v>
      </c>
      <c r="W7" s="15" t="str">
        <f>IF(VLOOKUP($D:$D,'Spec Lookup'!$A:$C,3,FALSE)=0,"",VLOOKUP($D:$D,'Spec Lookup'!$A:$C,3,FALSE))</f>
        <v/>
      </c>
    </row>
    <row r="8" spans="1:23" ht="15.75" customHeight="1" x14ac:dyDescent="0.25">
      <c r="A8" s="29" t="s">
        <v>260</v>
      </c>
      <c r="B8" s="30">
        <v>85</v>
      </c>
      <c r="D8" s="25" t="s">
        <v>260</v>
      </c>
      <c r="E8" s="15">
        <v>85</v>
      </c>
      <c r="F8" s="15">
        <f>VLOOKUP($D:$D,'Bed Numbers'!$C:$K,2,FALSE)</f>
        <v>696</v>
      </c>
      <c r="G8" s="15">
        <f>VLOOKUP($D:$D,'Bed Numbers'!$C:$K,3,FALSE)</f>
        <v>670.5</v>
      </c>
      <c r="H8" s="15">
        <f>VLOOKUP($D:$D,'Bed Numbers'!$C:$K,4,FALSE)</f>
        <v>291</v>
      </c>
      <c r="I8" s="15">
        <f>VLOOKUP($D:$D,'Bed Numbers'!$C:$K,5,FALSE)</f>
        <v>282</v>
      </c>
      <c r="J8" s="15">
        <f>VLOOKUP($D:$D,'Bed Numbers'!$C:$K,6,FALSE)</f>
        <v>638</v>
      </c>
      <c r="K8" s="15">
        <f>VLOOKUP($D:$D,'Bed Numbers'!$C:$K,7,FALSE)</f>
        <v>605</v>
      </c>
      <c r="L8" s="15">
        <f>VLOOKUP($D:$D,'Bed Numbers'!$C:$K,8,FALSE)</f>
        <v>0</v>
      </c>
      <c r="M8" s="15">
        <f>VLOOKUP($D:$D,'Bed Numbers'!$C:$K,9,FALSE)</f>
        <v>0</v>
      </c>
      <c r="N8" s="26">
        <f t="shared" si="0"/>
        <v>0.96336206896551724</v>
      </c>
      <c r="O8" s="26">
        <f t="shared" si="1"/>
        <v>0.94827586206896552</v>
      </c>
      <c r="P8" s="27">
        <f t="shared" si="2"/>
        <v>0.96907216494845361</v>
      </c>
      <c r="Q8" s="34"/>
      <c r="R8" s="15">
        <v>85</v>
      </c>
      <c r="S8" s="15">
        <f t="shared" si="4"/>
        <v>15.005882352941176</v>
      </c>
      <c r="T8" s="15">
        <f t="shared" si="5"/>
        <v>3.3176470588235296</v>
      </c>
      <c r="U8" s="15">
        <f t="shared" si="6"/>
        <v>18.323529411764707</v>
      </c>
      <c r="V8" s="15" t="str">
        <f>VLOOKUP($D:$D,'Spec Lookup'!$A:$C,2,FALSE)</f>
        <v>100 - GENERAL SURGERY - STANDARD</v>
      </c>
      <c r="W8" s="15" t="str">
        <f>IF(VLOOKUP($D:$D,'Spec Lookup'!$A:$C,3,FALSE)=0,"",VLOOKUP($D:$D,'Spec Lookup'!$A:$C,3,FALSE))</f>
        <v/>
      </c>
    </row>
    <row r="9" spans="1:23" x14ac:dyDescent="0.25">
      <c r="A9" s="29" t="s">
        <v>191</v>
      </c>
      <c r="B9" s="30">
        <v>22</v>
      </c>
      <c r="D9" s="25" t="s">
        <v>191</v>
      </c>
      <c r="E9" s="15">
        <v>22</v>
      </c>
      <c r="F9" s="15">
        <f>VLOOKUP($D:$D,'Bed Numbers'!$C:$K,2,FALSE)</f>
        <v>714.58333333333303</v>
      </c>
      <c r="G9" s="15">
        <f>VLOOKUP($D:$D,'Bed Numbers'!$C:$K,3,FALSE)</f>
        <v>757.5</v>
      </c>
      <c r="H9" s="15">
        <f>VLOOKUP($D:$D,'Bed Numbers'!$C:$K,4,FALSE)</f>
        <v>0</v>
      </c>
      <c r="I9" s="15">
        <f>VLOOKUP($D:$D,'Bed Numbers'!$C:$K,5,FALSE)</f>
        <v>0</v>
      </c>
      <c r="J9" s="15">
        <f>VLOOKUP($D:$D,'Bed Numbers'!$C:$K,6,FALSE)</f>
        <v>638</v>
      </c>
      <c r="K9" s="15">
        <f>VLOOKUP($D:$D,'Bed Numbers'!$C:$K,7,FALSE)</f>
        <v>673.25</v>
      </c>
      <c r="L9" s="15">
        <f>VLOOKUP($D:$D,'Bed Numbers'!$C:$K,8,FALSE)</f>
        <v>0</v>
      </c>
      <c r="M9" s="15">
        <f>VLOOKUP($D:$D,'Bed Numbers'!$C:$K,9,FALSE)</f>
        <v>0</v>
      </c>
      <c r="N9" s="26">
        <f t="shared" si="0"/>
        <v>1.0600583090379012</v>
      </c>
      <c r="O9" s="26">
        <f t="shared" si="1"/>
        <v>1.0552507836990597</v>
      </c>
      <c r="P9" s="34"/>
      <c r="Q9" s="34"/>
      <c r="R9" s="15">
        <v>22</v>
      </c>
      <c r="S9" s="15">
        <f t="shared" si="4"/>
        <v>65.034090909090907</v>
      </c>
      <c r="T9" s="15">
        <f t="shared" si="5"/>
        <v>0</v>
      </c>
      <c r="U9" s="15">
        <f t="shared" si="6"/>
        <v>65.034090909090907</v>
      </c>
      <c r="V9" s="15" t="str">
        <f>VLOOKUP($D:$D,'Spec Lookup'!$A:$C,2,FALSE)</f>
        <v>422 - NEONATOLOGY - STANDARD</v>
      </c>
      <c r="W9" s="15" t="str">
        <f>IF(VLOOKUP($D:$D,'Spec Lookup'!$A:$C,3,FALSE)=0,"",VLOOKUP($D:$D,'Spec Lookup'!$A:$C,3,FALSE))</f>
        <v/>
      </c>
    </row>
    <row r="10" spans="1:23" x14ac:dyDescent="0.25">
      <c r="A10" s="29" t="s">
        <v>207</v>
      </c>
      <c r="B10" s="30">
        <v>268</v>
      </c>
      <c r="D10" s="25" t="s">
        <v>207</v>
      </c>
      <c r="E10" s="15">
        <v>268</v>
      </c>
      <c r="F10" s="15">
        <f>VLOOKUP($D:$D,'Bed Numbers'!$C:$K,2,FALSE)</f>
        <v>2278.0666666666698</v>
      </c>
      <c r="G10" s="15">
        <f>VLOOKUP($D:$D,'Bed Numbers'!$C:$K,3,FALSE)</f>
        <v>1941.9</v>
      </c>
      <c r="H10" s="15">
        <f>VLOOKUP($D:$D,'Bed Numbers'!$C:$K,4,FALSE)</f>
        <v>758.16666666666595</v>
      </c>
      <c r="I10" s="15">
        <f>VLOOKUP($D:$D,'Bed Numbers'!$C:$K,5,FALSE)</f>
        <v>675.5</v>
      </c>
      <c r="J10" s="15">
        <f>VLOOKUP($D:$D,'Bed Numbers'!$C:$K,6,FALSE)</f>
        <v>1595</v>
      </c>
      <c r="K10" s="15">
        <f>VLOOKUP($D:$D,'Bed Numbers'!$C:$K,7,FALSE)</f>
        <v>1429.3333333333333</v>
      </c>
      <c r="L10" s="15">
        <f>VLOOKUP($D:$D,'Bed Numbers'!$C:$K,8,FALSE)</f>
        <v>638</v>
      </c>
      <c r="M10" s="15">
        <f>VLOOKUP($D:$D,'Bed Numbers'!$C:$K,9,FALSE)</f>
        <v>628</v>
      </c>
      <c r="N10" s="26">
        <f t="shared" si="0"/>
        <v>0.85243334991659481</v>
      </c>
      <c r="O10" s="26">
        <f t="shared" si="1"/>
        <v>0.89613375130616502</v>
      </c>
      <c r="P10" s="27">
        <f t="shared" si="2"/>
        <v>0.89096504726313563</v>
      </c>
      <c r="Q10" s="27">
        <f t="shared" si="3"/>
        <v>0.98432601880877746</v>
      </c>
      <c r="R10" s="15">
        <v>268</v>
      </c>
      <c r="S10" s="15">
        <f t="shared" si="4"/>
        <v>12.579228855721395</v>
      </c>
      <c r="T10" s="15">
        <f t="shared" si="5"/>
        <v>4.8638059701492535</v>
      </c>
      <c r="U10" s="15">
        <f t="shared" si="6"/>
        <v>17.443034825870647</v>
      </c>
      <c r="V10" s="15" t="str">
        <f>VLOOKUP($D:$D,'Spec Lookup'!$A:$C,2,FALSE)</f>
        <v>501 - OBSTETRICS - STANDARD</v>
      </c>
      <c r="W10" s="15" t="str">
        <f>IF(VLOOKUP($D:$D,'Spec Lookup'!$A:$C,3,FALSE)=0,"",VLOOKUP($D:$D,'Spec Lookup'!$A:$C,3,FALSE))</f>
        <v/>
      </c>
    </row>
    <row r="11" spans="1:23" s="6" customFormat="1" x14ac:dyDescent="0.25">
      <c r="A11" s="13" t="s">
        <v>208</v>
      </c>
      <c r="B11" s="31">
        <v>415</v>
      </c>
      <c r="D11" s="18" t="s">
        <v>208</v>
      </c>
      <c r="E11" s="16">
        <v>415</v>
      </c>
      <c r="F11" s="16">
        <f>VLOOKUP($D:$D,'Bed Numbers'!$C:$K,2,FALSE)</f>
        <v>1186.5</v>
      </c>
      <c r="G11" s="16">
        <f>VLOOKUP($D:$D,'Bed Numbers'!$C:$K,3,FALSE)</f>
        <v>1076.5833333333333</v>
      </c>
      <c r="H11" s="16">
        <f>VLOOKUP($D:$D,'Bed Numbers'!$C:$K,4,FALSE)</f>
        <v>1088.75</v>
      </c>
      <c r="I11" s="16">
        <f>VLOOKUP($D:$D,'Bed Numbers'!$C:$K,5,FALSE)</f>
        <v>1014.25</v>
      </c>
      <c r="J11" s="16">
        <f>VLOOKUP($D:$D,'Bed Numbers'!$C:$K,6,FALSE)</f>
        <v>957</v>
      </c>
      <c r="K11" s="16">
        <f>VLOOKUP($D:$D,'Bed Numbers'!$C:$K,7,FALSE)</f>
        <v>910.75</v>
      </c>
      <c r="L11" s="16">
        <f>VLOOKUP($D:$D,'Bed Numbers'!$C:$K,8,FALSE)</f>
        <v>754</v>
      </c>
      <c r="M11" s="16">
        <f>VLOOKUP($D:$D,'Bed Numbers'!$C:$K,9,FALSE)</f>
        <v>638.5</v>
      </c>
      <c r="N11" s="19">
        <f t="shared" si="0"/>
        <v>0.90736058435173472</v>
      </c>
      <c r="O11" s="19">
        <f t="shared" si="1"/>
        <v>0.95167189132706376</v>
      </c>
      <c r="P11" s="20">
        <f t="shared" si="2"/>
        <v>0.93157290470723308</v>
      </c>
      <c r="Q11" s="20">
        <f t="shared" si="3"/>
        <v>0.84681697612732099</v>
      </c>
      <c r="R11" s="16">
        <v>415</v>
      </c>
      <c r="S11" s="16">
        <f t="shared" si="4"/>
        <v>4.7887550200803215</v>
      </c>
      <c r="T11" s="16">
        <f t="shared" si="5"/>
        <v>3.9825301204819277</v>
      </c>
      <c r="U11" s="16">
        <f t="shared" si="6"/>
        <v>8.7712851405622487</v>
      </c>
      <c r="V11" s="16" t="str">
        <f>VLOOKUP($D:$D,'Spec Lookup'!$A:$C,2,FALSE)</f>
        <v>502 - GYNAECOLOGY - STANDARD</v>
      </c>
      <c r="W11" s="16" t="str">
        <f>IF(VLOOKUP($D:$D,'Spec Lookup'!$A:$C,3,FALSE)=0,"",VLOOKUP($D:$D,'Spec Lookup'!$A:$C,3,FALSE))</f>
        <v>100 - GENERAL SURGERY - STANDARD</v>
      </c>
    </row>
    <row r="12" spans="1:23" x14ac:dyDescent="0.25">
      <c r="A12" s="29" t="s">
        <v>261</v>
      </c>
      <c r="B12" s="30">
        <v>673</v>
      </c>
      <c r="D12" s="25" t="s">
        <v>261</v>
      </c>
      <c r="E12" s="15">
        <v>673</v>
      </c>
      <c r="F12" s="15">
        <f>VLOOKUP($D:$D,'Bed Numbers'!$C:$K,2,FALSE)</f>
        <v>1834.5</v>
      </c>
      <c r="G12" s="15">
        <f>VLOOKUP($D:$D,'Bed Numbers'!$C:$K,3,FALSE)</f>
        <v>1767.5</v>
      </c>
      <c r="H12" s="15">
        <f>VLOOKUP($D:$D,'Bed Numbers'!$C:$K,4,FALSE)</f>
        <v>1678.25</v>
      </c>
      <c r="I12" s="15">
        <f>VLOOKUP($D:$D,'Bed Numbers'!$C:$K,5,FALSE)</f>
        <v>1572.5</v>
      </c>
      <c r="J12" s="15">
        <f>VLOOKUP($D:$D,'Bed Numbers'!$C:$K,6,FALSE)</f>
        <v>957</v>
      </c>
      <c r="K12" s="15">
        <f>VLOOKUP($D:$D,'Bed Numbers'!$C:$K,7,FALSE)</f>
        <v>935</v>
      </c>
      <c r="L12" s="15">
        <f>VLOOKUP($D:$D,'Bed Numbers'!$C:$K,8,FALSE)</f>
        <v>957</v>
      </c>
      <c r="M12" s="15">
        <f>VLOOKUP($D:$D,'Bed Numbers'!$C:$K,9,FALSE)</f>
        <v>977.5</v>
      </c>
      <c r="N12" s="26">
        <f t="shared" si="0"/>
        <v>0.96347778686290542</v>
      </c>
      <c r="O12" s="26">
        <f t="shared" si="1"/>
        <v>0.97701149425287359</v>
      </c>
      <c r="P12" s="27">
        <f t="shared" si="2"/>
        <v>0.93698793385967527</v>
      </c>
      <c r="Q12" s="27">
        <f t="shared" si="3"/>
        <v>1.0214211076280042</v>
      </c>
      <c r="R12" s="15">
        <v>673</v>
      </c>
      <c r="S12" s="15">
        <f t="shared" si="4"/>
        <v>4.0156017830609212</v>
      </c>
      <c r="T12" s="15">
        <f t="shared" si="5"/>
        <v>3.789004457652303</v>
      </c>
      <c r="U12" s="15">
        <f t="shared" si="6"/>
        <v>7.8046062407132242</v>
      </c>
      <c r="V12" s="15" t="str">
        <f>VLOOKUP($D:$D,'Spec Lookup'!$A:$C,2,FALSE)</f>
        <v>110 - TRAUMA &amp; ORTHOPAEDICS - STANDARD</v>
      </c>
      <c r="W12" s="15" t="str">
        <f>IF(VLOOKUP($D:$D,'Spec Lookup'!$A:$C,3,FALSE)=0,"",VLOOKUP($D:$D,'Spec Lookup'!$A:$C,3,FALSE))</f>
        <v>100 - GENERAL SURGERY - STANDARD</v>
      </c>
    </row>
    <row r="13" spans="1:23" x14ac:dyDescent="0.25">
      <c r="A13" s="29" t="s">
        <v>262</v>
      </c>
      <c r="B13" s="30">
        <v>790</v>
      </c>
      <c r="D13" s="25" t="s">
        <v>262</v>
      </c>
      <c r="E13" s="15">
        <v>790</v>
      </c>
      <c r="F13" s="15">
        <f>VLOOKUP($D:$D,'Bed Numbers'!$C:$K,2,FALSE)</f>
        <v>1867.5</v>
      </c>
      <c r="G13" s="15">
        <f>VLOOKUP($D:$D,'Bed Numbers'!$C:$K,3,FALSE)</f>
        <v>1795</v>
      </c>
      <c r="H13" s="15">
        <f>VLOOKUP($D:$D,'Bed Numbers'!$C:$K,4,FALSE)</f>
        <v>1452</v>
      </c>
      <c r="I13" s="15">
        <f>VLOOKUP($D:$D,'Bed Numbers'!$C:$K,5,FALSE)</f>
        <v>1367.5</v>
      </c>
      <c r="J13" s="15">
        <f>VLOOKUP($D:$D,'Bed Numbers'!$C:$K,6,FALSE)</f>
        <v>1113</v>
      </c>
      <c r="K13" s="15">
        <f>VLOOKUP($D:$D,'Bed Numbers'!$C:$K,7,FALSE)</f>
        <v>1068.5</v>
      </c>
      <c r="L13" s="15">
        <f>VLOOKUP($D:$D,'Bed Numbers'!$C:$K,8,FALSE)</f>
        <v>1012</v>
      </c>
      <c r="M13" s="15">
        <f>VLOOKUP($D:$D,'Bed Numbers'!$C:$K,9,FALSE)</f>
        <v>989</v>
      </c>
      <c r="N13" s="26">
        <f t="shared" si="0"/>
        <v>0.96117804551539487</v>
      </c>
      <c r="O13" s="26">
        <f t="shared" si="1"/>
        <v>0.96001796945193174</v>
      </c>
      <c r="P13" s="27">
        <f t="shared" si="2"/>
        <v>0.9418044077134986</v>
      </c>
      <c r="Q13" s="27">
        <f t="shared" si="3"/>
        <v>0.97727272727272729</v>
      </c>
      <c r="R13" s="15">
        <v>790</v>
      </c>
      <c r="S13" s="15">
        <f t="shared" si="4"/>
        <v>3.6246835443037977</v>
      </c>
      <c r="T13" s="15">
        <f t="shared" si="5"/>
        <v>2.9829113924050632</v>
      </c>
      <c r="U13" s="15">
        <f t="shared" si="6"/>
        <v>6.6075949367088604</v>
      </c>
      <c r="V13" s="15" t="str">
        <f>VLOOKUP($D:$D,'Spec Lookup'!$A:$C,2,FALSE)</f>
        <v>100 - GENERAL SURGERY - STANDARD</v>
      </c>
      <c r="W13" s="15" t="str">
        <f>IF(VLOOKUP($D:$D,'Spec Lookup'!$A:$C,3,FALSE)=0,"",VLOOKUP($D:$D,'Spec Lookup'!$A:$C,3,FALSE))</f>
        <v/>
      </c>
    </row>
    <row r="14" spans="1:23" x14ac:dyDescent="0.25">
      <c r="A14" s="29" t="s">
        <v>263</v>
      </c>
      <c r="B14" s="30">
        <v>559</v>
      </c>
      <c r="D14" s="25" t="s">
        <v>263</v>
      </c>
      <c r="E14" s="15">
        <v>559</v>
      </c>
      <c r="F14" s="15">
        <f>VLOOKUP($D:$D,'Bed Numbers'!$C:$K,2,FALSE)</f>
        <v>1849.75</v>
      </c>
      <c r="G14" s="15">
        <f>VLOOKUP($D:$D,'Bed Numbers'!$C:$K,3,FALSE)</f>
        <v>1751.5</v>
      </c>
      <c r="H14" s="15">
        <f>VLOOKUP($D:$D,'Bed Numbers'!$C:$K,4,FALSE)</f>
        <v>1357</v>
      </c>
      <c r="I14" s="15">
        <f>VLOOKUP($D:$D,'Bed Numbers'!$C:$K,5,FALSE)</f>
        <v>1182</v>
      </c>
      <c r="J14" s="15">
        <f>VLOOKUP($D:$D,'Bed Numbers'!$C:$K,6,FALSE)</f>
        <v>957</v>
      </c>
      <c r="K14" s="15">
        <f>VLOOKUP($D:$D,'Bed Numbers'!$C:$K,7,FALSE)</f>
        <v>925</v>
      </c>
      <c r="L14" s="15">
        <f>VLOOKUP($D:$D,'Bed Numbers'!$C:$K,8,FALSE)</f>
        <v>957</v>
      </c>
      <c r="M14" s="15">
        <f>VLOOKUP($D:$D,'Bed Numbers'!$C:$K,9,FALSE)</f>
        <v>909</v>
      </c>
      <c r="N14" s="26">
        <f t="shared" si="0"/>
        <v>0.94688471415056086</v>
      </c>
      <c r="O14" s="26">
        <f t="shared" si="1"/>
        <v>0.96656217345872519</v>
      </c>
      <c r="P14" s="27">
        <f t="shared" si="2"/>
        <v>0.87103905674281501</v>
      </c>
      <c r="Q14" s="27">
        <f t="shared" si="3"/>
        <v>0.94984326018808773</v>
      </c>
      <c r="R14" s="15">
        <v>559</v>
      </c>
      <c r="S14" s="15">
        <f t="shared" si="4"/>
        <v>4.7880143112701257</v>
      </c>
      <c r="T14" s="15">
        <f t="shared" si="5"/>
        <v>3.7406082289803222</v>
      </c>
      <c r="U14" s="15">
        <f t="shared" si="6"/>
        <v>8.5286225402504474</v>
      </c>
      <c r="V14" s="15" t="str">
        <f>VLOOKUP($D:$D,'Spec Lookup'!$A:$C,2,FALSE)</f>
        <v>100 - GENERAL SURGERY - STANDARD</v>
      </c>
      <c r="W14" s="15" t="str">
        <f>IF(VLOOKUP($D:$D,'Spec Lookup'!$A:$C,3,FALSE)=0,"",VLOOKUP($D:$D,'Spec Lookup'!$A:$C,3,FALSE))</f>
        <v/>
      </c>
    </row>
    <row r="15" spans="1:23" x14ac:dyDescent="0.25">
      <c r="A15" s="29" t="s">
        <v>41</v>
      </c>
      <c r="B15" s="30">
        <v>936</v>
      </c>
      <c r="D15" s="25" t="s">
        <v>41</v>
      </c>
      <c r="E15" s="15">
        <v>936</v>
      </c>
      <c r="F15" s="15">
        <f>VLOOKUP($D:$D,'Bed Numbers'!$C:$K,2,FALSE)</f>
        <v>2495</v>
      </c>
      <c r="G15" s="15">
        <f>VLOOKUP($D:$D,'Bed Numbers'!$C:$K,3,FALSE)</f>
        <v>2460.5</v>
      </c>
      <c r="H15" s="15">
        <f>VLOOKUP($D:$D,'Bed Numbers'!$C:$K,4,FALSE)</f>
        <v>1870</v>
      </c>
      <c r="I15" s="15">
        <f>VLOOKUP($D:$D,'Bed Numbers'!$C:$K,5,FALSE)</f>
        <v>1686</v>
      </c>
      <c r="J15" s="15">
        <f>VLOOKUP($D:$D,'Bed Numbers'!$C:$K,6,FALSE)</f>
        <v>1925</v>
      </c>
      <c r="K15" s="15">
        <f>VLOOKUP($D:$D,'Bed Numbers'!$C:$K,7,FALSE)</f>
        <v>1903</v>
      </c>
      <c r="L15" s="15">
        <f>VLOOKUP($D:$D,'Bed Numbers'!$C:$K,8,FALSE)</f>
        <v>1276</v>
      </c>
      <c r="M15" s="15">
        <f>VLOOKUP($D:$D,'Bed Numbers'!$C:$K,9,FALSE)</f>
        <v>1160</v>
      </c>
      <c r="N15" s="26">
        <f t="shared" si="0"/>
        <v>0.98617234468937875</v>
      </c>
      <c r="O15" s="26">
        <f t="shared" si="1"/>
        <v>0.98857142857142855</v>
      </c>
      <c r="P15" s="27">
        <f t="shared" si="2"/>
        <v>0.90160427807486632</v>
      </c>
      <c r="Q15" s="27">
        <f t="shared" si="3"/>
        <v>0.90909090909090906</v>
      </c>
      <c r="R15" s="15">
        <v>936</v>
      </c>
      <c r="S15" s="15">
        <f t="shared" si="4"/>
        <v>4.6618589743589745</v>
      </c>
      <c r="T15" s="15">
        <f t="shared" si="5"/>
        <v>3.0405982905982905</v>
      </c>
      <c r="U15" s="15">
        <f t="shared" si="6"/>
        <v>7.7024572649572649</v>
      </c>
      <c r="V15" s="15" t="str">
        <f>VLOOKUP($D:$D,'Spec Lookup'!$A:$C,2,FALSE)</f>
        <v>328 - STROKE MEDICINE - STANDARD</v>
      </c>
      <c r="W15" s="15" t="str">
        <f>IF(VLOOKUP($D:$D,'Spec Lookup'!$A:$C,3,FALSE)=0,"",VLOOKUP($D:$D,'Spec Lookup'!$A:$C,3,FALSE))</f>
        <v>300 - GENERAL MEDICINE - STANDARD</v>
      </c>
    </row>
    <row r="16" spans="1:23" s="6" customFormat="1" x14ac:dyDescent="0.25">
      <c r="A16" s="13" t="s">
        <v>42</v>
      </c>
      <c r="B16" s="31">
        <v>1027</v>
      </c>
      <c r="D16" s="18" t="s">
        <v>42</v>
      </c>
      <c r="E16" s="16">
        <v>1027</v>
      </c>
      <c r="F16" s="16">
        <f>VLOOKUP($D:$D,'Bed Numbers'!$C:$K,2,FALSE)</f>
        <v>2577.9833333333299</v>
      </c>
      <c r="G16" s="16">
        <f>VLOOKUP($D:$D,'Bed Numbers'!$C:$K,3,FALSE)</f>
        <v>2486.15</v>
      </c>
      <c r="H16" s="16">
        <f>VLOOKUP($D:$D,'Bed Numbers'!$C:$K,4,FALSE)</f>
        <v>1613</v>
      </c>
      <c r="I16" s="16">
        <f>VLOOKUP($D:$D,'Bed Numbers'!$C:$K,5,FALSE)</f>
        <v>1320.6666666666667</v>
      </c>
      <c r="J16" s="16">
        <f>VLOOKUP($D:$D,'Bed Numbers'!$C:$K,6,FALSE)</f>
        <v>1980</v>
      </c>
      <c r="K16" s="16">
        <f>VLOOKUP($D:$D,'Bed Numbers'!$C:$K,7,FALSE)</f>
        <v>1968.5</v>
      </c>
      <c r="L16" s="16">
        <f>VLOOKUP($D:$D,'Bed Numbers'!$C:$K,8,FALSE)</f>
        <v>1032</v>
      </c>
      <c r="M16" s="16">
        <f>VLOOKUP($D:$D,'Bed Numbers'!$C:$K,9,FALSE)</f>
        <v>855.5</v>
      </c>
      <c r="N16" s="19">
        <f t="shared" si="0"/>
        <v>0.9643778405601291</v>
      </c>
      <c r="O16" s="19">
        <f t="shared" si="1"/>
        <v>0.99419191919191918</v>
      </c>
      <c r="P16" s="20">
        <f t="shared" si="2"/>
        <v>0.81876420748088452</v>
      </c>
      <c r="Q16" s="20">
        <f t="shared" si="3"/>
        <v>0.82897286821705429</v>
      </c>
      <c r="R16" s="16">
        <v>1027</v>
      </c>
      <c r="S16" s="16">
        <f t="shared" si="4"/>
        <v>4.337536514118792</v>
      </c>
      <c r="T16" s="16">
        <f t="shared" si="5"/>
        <v>2.1189548847776698</v>
      </c>
      <c r="U16" s="16">
        <f t="shared" si="6"/>
        <v>6.4564913988964623</v>
      </c>
      <c r="V16" s="16" t="str">
        <f>VLOOKUP($D:$D,'Spec Lookup'!$A:$C,2,FALSE)</f>
        <v>300 - GENERAL MEDICINE - STANDARD</v>
      </c>
      <c r="W16" s="16" t="str">
        <f>IF(VLOOKUP($D:$D,'Spec Lookup'!$A:$C,3,FALSE)=0,"",VLOOKUP($D:$D,'Spec Lookup'!$A:$C,3,FALSE))</f>
        <v/>
      </c>
    </row>
    <row r="17" spans="1:23" x14ac:dyDescent="0.25">
      <c r="A17" s="29" t="s">
        <v>43</v>
      </c>
      <c r="B17" s="30">
        <v>964</v>
      </c>
      <c r="D17" s="25" t="s">
        <v>43</v>
      </c>
      <c r="E17" s="15">
        <v>964</v>
      </c>
      <c r="F17" s="15">
        <f>VLOOKUP($D:$D,'Bed Numbers'!$C:$K,2,FALSE)</f>
        <v>2139</v>
      </c>
      <c r="G17" s="15">
        <f>VLOOKUP($D:$D,'Bed Numbers'!$C:$K,3,FALSE)</f>
        <v>2032.1666666666667</v>
      </c>
      <c r="H17" s="15">
        <f>VLOOKUP($D:$D,'Bed Numbers'!$C:$K,4,FALSE)</f>
        <v>1294.5</v>
      </c>
      <c r="I17" s="15">
        <f>VLOOKUP($D:$D,'Bed Numbers'!$C:$K,5,FALSE)</f>
        <v>1220.75</v>
      </c>
      <c r="J17" s="15">
        <f>VLOOKUP($D:$D,'Bed Numbers'!$C:$K,6,FALSE)</f>
        <v>1276</v>
      </c>
      <c r="K17" s="15">
        <f>VLOOKUP($D:$D,'Bed Numbers'!$C:$K,7,FALSE)</f>
        <v>1267.5</v>
      </c>
      <c r="L17" s="15">
        <f>VLOOKUP($D:$D,'Bed Numbers'!$C:$K,8,FALSE)</f>
        <v>855.5</v>
      </c>
      <c r="M17" s="15">
        <f>VLOOKUP($D:$D,'Bed Numbers'!$C:$K,9,FALSE)</f>
        <v>831.33333333333337</v>
      </c>
      <c r="N17" s="26">
        <f t="shared" si="0"/>
        <v>0.95005454262116262</v>
      </c>
      <c r="O17" s="26">
        <f t="shared" si="1"/>
        <v>0.99333855799373039</v>
      </c>
      <c r="P17" s="27">
        <f t="shared" si="2"/>
        <v>0.94302819621475475</v>
      </c>
      <c r="Q17" s="27">
        <f t="shared" si="3"/>
        <v>0.97175141242937857</v>
      </c>
      <c r="R17" s="15">
        <v>964</v>
      </c>
      <c r="S17" s="15">
        <f t="shared" si="4"/>
        <v>3.4228907330567084</v>
      </c>
      <c r="T17" s="15">
        <f t="shared" si="5"/>
        <v>2.1287171507607194</v>
      </c>
      <c r="U17" s="15">
        <f t="shared" si="6"/>
        <v>5.551607883817427</v>
      </c>
      <c r="V17" s="15" t="str">
        <f>VLOOKUP($D:$D,'Spec Lookup'!$A:$C,2,FALSE)</f>
        <v>300 - GENERAL MEDICINE - STANDARD</v>
      </c>
      <c r="W17" s="15" t="str">
        <f>IF(VLOOKUP($D:$D,'Spec Lookup'!$A:$C,3,FALSE)=0,"",VLOOKUP($D:$D,'Spec Lookup'!$A:$C,3,FALSE))</f>
        <v/>
      </c>
    </row>
    <row r="18" spans="1:23" x14ac:dyDescent="0.25">
      <c r="A18" s="29" t="s">
        <v>355</v>
      </c>
      <c r="B18" s="30">
        <v>202</v>
      </c>
      <c r="D18" s="25" t="s">
        <v>355</v>
      </c>
      <c r="E18" s="15">
        <v>202</v>
      </c>
      <c r="F18" s="15">
        <f>VLOOKUP($D:$D,'Bed Numbers'!$C:$K,2,FALSE)</f>
        <v>824.5</v>
      </c>
      <c r="G18" s="15">
        <f>VLOOKUP($D:$D,'Bed Numbers'!$C:$K,3,FALSE)</f>
        <v>814</v>
      </c>
      <c r="H18" s="15">
        <f>VLOOKUP($D:$D,'Bed Numbers'!$C:$K,4,FALSE)</f>
        <v>1006</v>
      </c>
      <c r="I18" s="15">
        <f>VLOOKUP($D:$D,'Bed Numbers'!$C:$K,5,FALSE)</f>
        <v>957</v>
      </c>
      <c r="J18" s="15">
        <f>VLOOKUP($D:$D,'Bed Numbers'!$C:$K,6,FALSE)</f>
        <v>333.5</v>
      </c>
      <c r="K18" s="15">
        <f>VLOOKUP($D:$D,'Bed Numbers'!$C:$K,7,FALSE)</f>
        <v>347.5</v>
      </c>
      <c r="L18" s="15">
        <f>VLOOKUP($D:$D,'Bed Numbers'!$C:$K,8,FALSE)</f>
        <v>644</v>
      </c>
      <c r="M18" s="15">
        <f>VLOOKUP($D:$D,'Bed Numbers'!$C:$K,9,FALSE)</f>
        <v>603.5</v>
      </c>
      <c r="N18" s="26">
        <f t="shared" si="0"/>
        <v>0.98726500909642212</v>
      </c>
      <c r="O18" s="26">
        <f t="shared" si="1"/>
        <v>1.0419790104947526</v>
      </c>
      <c r="P18" s="27">
        <f t="shared" si="2"/>
        <v>0.95129224652087474</v>
      </c>
      <c r="Q18" s="27">
        <f t="shared" si="3"/>
        <v>0.93711180124223603</v>
      </c>
      <c r="R18" s="15">
        <v>202</v>
      </c>
      <c r="S18" s="15">
        <f t="shared" si="4"/>
        <v>5.75</v>
      </c>
      <c r="T18" s="15">
        <f t="shared" si="5"/>
        <v>7.7252475247524757</v>
      </c>
      <c r="U18" s="15">
        <f t="shared" si="6"/>
        <v>13.475247524752476</v>
      </c>
      <c r="V18" s="15" t="str">
        <f>VLOOKUP($D:$D,'Spec Lookup'!$A:$C,2,FALSE)</f>
        <v>879 - COMMUNITY NURSING - STANDARD</v>
      </c>
      <c r="W18" s="15" t="str">
        <f>IF(VLOOKUP($D:$D,'Spec Lookup'!$A:$C,3,FALSE)=0,"",VLOOKUP($D:$D,'Spec Lookup'!$A:$C,3,FALSE))</f>
        <v/>
      </c>
    </row>
    <row r="19" spans="1:23" x14ac:dyDescent="0.25">
      <c r="A19" s="29" t="s">
        <v>37</v>
      </c>
      <c r="B19" s="30">
        <v>427</v>
      </c>
      <c r="D19" s="25" t="s">
        <v>37</v>
      </c>
      <c r="E19" s="15">
        <v>427</v>
      </c>
      <c r="F19" s="15">
        <f>VLOOKUP($D:$D,'Bed Numbers'!$C:$K,2,FALSE)</f>
        <v>1390</v>
      </c>
      <c r="G19" s="15">
        <f>VLOOKUP($D:$D,'Bed Numbers'!$C:$K,3,FALSE)</f>
        <v>1267.6666666666667</v>
      </c>
      <c r="H19" s="15">
        <f>VLOOKUP($D:$D,'Bed Numbers'!$C:$K,4,FALSE)</f>
        <v>733.5</v>
      </c>
      <c r="I19" s="15">
        <f>VLOOKUP($D:$D,'Bed Numbers'!$C:$K,5,FALSE)</f>
        <v>752.25</v>
      </c>
      <c r="J19" s="15">
        <f>VLOOKUP($D:$D,'Bed Numbers'!$C:$K,6,FALSE)</f>
        <v>955</v>
      </c>
      <c r="K19" s="15">
        <f>VLOOKUP($D:$D,'Bed Numbers'!$C:$K,7,FALSE)</f>
        <v>913</v>
      </c>
      <c r="L19" s="15">
        <f>VLOOKUP($D:$D,'Bed Numbers'!$C:$K,8,FALSE)</f>
        <v>655.5</v>
      </c>
      <c r="M19" s="15">
        <f>VLOOKUP($D:$D,'Bed Numbers'!$C:$K,9,FALSE)</f>
        <v>686.5</v>
      </c>
      <c r="N19" s="26">
        <f t="shared" si="0"/>
        <v>0.91199040767386097</v>
      </c>
      <c r="O19" s="26">
        <f t="shared" si="1"/>
        <v>0.95602094240837698</v>
      </c>
      <c r="P19" s="27">
        <f t="shared" si="2"/>
        <v>1.0255623721881391</v>
      </c>
      <c r="Q19" s="27">
        <f t="shared" si="3"/>
        <v>1.0472921434019833</v>
      </c>
      <c r="R19" s="15">
        <v>427</v>
      </c>
      <c r="S19" s="15">
        <f t="shared" si="4"/>
        <v>5.1069476971116323</v>
      </c>
      <c r="T19" s="15">
        <f t="shared" si="5"/>
        <v>3.3694379391100702</v>
      </c>
      <c r="U19" s="15">
        <f t="shared" si="6"/>
        <v>8.4763856362217034</v>
      </c>
      <c r="V19" s="15" t="str">
        <f>VLOOKUP($D:$D,'Spec Lookup'!$A:$C,2,FALSE)</f>
        <v>430 - GERIATRIC MEDICINE - STANDARD</v>
      </c>
      <c r="W19" s="15" t="str">
        <f>IF(VLOOKUP($D:$D,'Spec Lookup'!$A:$C,3,FALSE)=0,"",VLOOKUP($D:$D,'Spec Lookup'!$A:$C,3,FALSE))</f>
        <v/>
      </c>
    </row>
    <row r="20" spans="1:23" x14ac:dyDescent="0.25">
      <c r="A20" s="29" t="s">
        <v>79</v>
      </c>
      <c r="B20" s="30">
        <v>1114</v>
      </c>
      <c r="D20" s="25" t="s">
        <v>79</v>
      </c>
      <c r="E20" s="15">
        <v>1114</v>
      </c>
      <c r="F20" s="15">
        <f>VLOOKUP($D:$D,'Bed Numbers'!$C:$K,2,FALSE)</f>
        <v>2934</v>
      </c>
      <c r="G20" s="15">
        <f>VLOOKUP($D:$D,'Bed Numbers'!$C:$K,3,FALSE)</f>
        <v>2536.25</v>
      </c>
      <c r="H20" s="15">
        <f>VLOOKUP($D:$D,'Bed Numbers'!$C:$K,4,FALSE)</f>
        <v>2259.3333333333298</v>
      </c>
      <c r="I20" s="15">
        <f>VLOOKUP($D:$D,'Bed Numbers'!$C:$K,5,FALSE)</f>
        <v>2031.5</v>
      </c>
      <c r="J20" s="15">
        <f>VLOOKUP($D:$D,'Bed Numbers'!$C:$K,6,FALSE)</f>
        <v>2223.8333333333298</v>
      </c>
      <c r="K20" s="15">
        <f>VLOOKUP($D:$D,'Bed Numbers'!$C:$K,7,FALSE)</f>
        <v>2147.6666666666665</v>
      </c>
      <c r="L20" s="15">
        <f>VLOOKUP($D:$D,'Bed Numbers'!$C:$K,8,FALSE)</f>
        <v>1958</v>
      </c>
      <c r="M20" s="15">
        <f>VLOOKUP($D:$D,'Bed Numbers'!$C:$K,9,FALSE)</f>
        <v>1896.5</v>
      </c>
      <c r="N20" s="26">
        <f t="shared" si="0"/>
        <v>0.8644342194955692</v>
      </c>
      <c r="O20" s="26">
        <f t="shared" si="1"/>
        <v>0.96574983137225656</v>
      </c>
      <c r="P20" s="27">
        <f t="shared" si="2"/>
        <v>0.89915904396577295</v>
      </c>
      <c r="Q20" s="27">
        <f t="shared" si="3"/>
        <v>0.96859039836567928</v>
      </c>
      <c r="R20" s="15">
        <v>1114</v>
      </c>
      <c r="S20" s="15">
        <f t="shared" si="4"/>
        <v>4.2045930580490722</v>
      </c>
      <c r="T20" s="15">
        <f t="shared" si="5"/>
        <v>3.5260323159784561</v>
      </c>
      <c r="U20" s="15">
        <f t="shared" si="6"/>
        <v>7.7306253740275279</v>
      </c>
      <c r="V20" s="15" t="str">
        <f>VLOOKUP($D:$D,'Spec Lookup'!$A:$C,2,FALSE)</f>
        <v>300 - GENERAL MEDICINE - STANDARD</v>
      </c>
      <c r="W20" s="15" t="str">
        <f>IF(VLOOKUP($D:$D,'Spec Lookup'!$A:$C,3,FALSE)=0,"",VLOOKUP($D:$D,'Spec Lookup'!$A:$C,3,FALSE))</f>
        <v/>
      </c>
    </row>
    <row r="21" spans="1:23" s="6" customFormat="1" x14ac:dyDescent="0.25">
      <c r="A21" s="13" t="s">
        <v>82</v>
      </c>
      <c r="B21" s="31">
        <v>306</v>
      </c>
      <c r="D21" s="18" t="s">
        <v>82</v>
      </c>
      <c r="E21" s="16">
        <v>306</v>
      </c>
      <c r="F21" s="16">
        <f>VLOOKUP($D:$D,'Bed Numbers'!$C:$K,2,FALSE)</f>
        <v>1533.5</v>
      </c>
      <c r="G21" s="16">
        <f>VLOOKUP($D:$D,'Bed Numbers'!$C:$K,3,FALSE)</f>
        <v>1292</v>
      </c>
      <c r="H21" s="16">
        <f>VLOOKUP($D:$D,'Bed Numbers'!$C:$K,4,FALSE)</f>
        <v>787.5</v>
      </c>
      <c r="I21" s="16">
        <f>VLOOKUP($D:$D,'Bed Numbers'!$C:$K,5,FALSE)</f>
        <v>688.25</v>
      </c>
      <c r="J21" s="16">
        <f>VLOOKUP($D:$D,'Bed Numbers'!$C:$K,6,FALSE)</f>
        <v>957</v>
      </c>
      <c r="K21" s="16">
        <f>VLOOKUP($D:$D,'Bed Numbers'!$C:$K,7,FALSE)</f>
        <v>950</v>
      </c>
      <c r="L21" s="16">
        <f>VLOOKUP($D:$D,'Bed Numbers'!$C:$K,8,FALSE)</f>
        <v>638</v>
      </c>
      <c r="M21" s="16">
        <f>VLOOKUP($D:$D,'Bed Numbers'!$C:$K,9,FALSE)</f>
        <v>638</v>
      </c>
      <c r="N21" s="19">
        <f t="shared" si="0"/>
        <v>0.84251711770459736</v>
      </c>
      <c r="O21" s="19">
        <f t="shared" si="1"/>
        <v>0.99268547544409613</v>
      </c>
      <c r="P21" s="20">
        <f t="shared" si="2"/>
        <v>0.87396825396825395</v>
      </c>
      <c r="Q21" s="20">
        <f t="shared" si="3"/>
        <v>1</v>
      </c>
      <c r="R21" s="16">
        <v>306</v>
      </c>
      <c r="S21" s="16">
        <f t="shared" si="4"/>
        <v>7.3267973856209148</v>
      </c>
      <c r="T21" s="16">
        <f t="shared" si="5"/>
        <v>4.3341503267973858</v>
      </c>
      <c r="U21" s="16">
        <f t="shared" si="6"/>
        <v>11.660947712418301</v>
      </c>
      <c r="V21" s="16" t="str">
        <f>VLOOKUP($D:$D,'Spec Lookup'!$A:$C,2,FALSE)</f>
        <v>300 - GENERAL MEDICINE - STANDARD</v>
      </c>
      <c r="W21" s="16" t="str">
        <f>IF(VLOOKUP($D:$D,'Spec Lookup'!$A:$C,3,FALSE)=0,"",VLOOKUP($D:$D,'Spec Lookup'!$A:$C,3,FALSE))</f>
        <v>320 - CARDIOLOGY - STANDARD</v>
      </c>
    </row>
    <row r="22" spans="1:23" x14ac:dyDescent="0.25">
      <c r="A22" s="29" t="s">
        <v>212</v>
      </c>
      <c r="B22" s="30">
        <v>609</v>
      </c>
      <c r="D22" s="25" t="s">
        <v>212</v>
      </c>
      <c r="E22" s="15">
        <v>609</v>
      </c>
      <c r="F22" s="15">
        <f>VLOOKUP($D:$D,'Bed Numbers'!$C:$K,2,FALSE)</f>
        <v>3538.0833333333367</v>
      </c>
      <c r="G22" s="15">
        <f>VLOOKUP($D:$D,'Bed Numbers'!$C:$K,3,FALSE)</f>
        <v>3348.4166666666665</v>
      </c>
      <c r="H22" s="15">
        <f>VLOOKUP($D:$D,'Bed Numbers'!$C:$K,4,FALSE)</f>
        <v>988.66666666667004</v>
      </c>
      <c r="I22" s="15">
        <f>VLOOKUP($D:$D,'Bed Numbers'!$C:$K,5,FALSE)</f>
        <v>845.16666666666663</v>
      </c>
      <c r="J22" s="15">
        <f>VLOOKUP($D:$D,'Bed Numbers'!$C:$K,6,FALSE)</f>
        <v>2864.5</v>
      </c>
      <c r="K22" s="15">
        <f>VLOOKUP($D:$D,'Bed Numbers'!$C:$K,7,FALSE)</f>
        <v>2751.5</v>
      </c>
      <c r="L22" s="15">
        <f>VLOOKUP($D:$D,'Bed Numbers'!$C:$K,8,FALSE)</f>
        <v>638</v>
      </c>
      <c r="M22" s="15">
        <f>VLOOKUP($D:$D,'Bed Numbers'!$C:$K,9,FALSE)</f>
        <v>595.25</v>
      </c>
      <c r="N22" s="26">
        <f t="shared" si="0"/>
        <v>0.94639282097180588</v>
      </c>
      <c r="O22" s="26">
        <f t="shared" si="1"/>
        <v>0.96055157968231808</v>
      </c>
      <c r="P22" s="27">
        <f t="shared" si="2"/>
        <v>0.85485502360080623</v>
      </c>
      <c r="Q22" s="27">
        <f t="shared" si="3"/>
        <v>0.93299373040752354</v>
      </c>
      <c r="R22" s="15">
        <v>609</v>
      </c>
      <c r="S22" s="15">
        <f t="shared" si="4"/>
        <v>10.016283524904214</v>
      </c>
      <c r="T22" s="15">
        <f t="shared" si="5"/>
        <v>2.3652162014230975</v>
      </c>
      <c r="U22" s="15">
        <f t="shared" si="6"/>
        <v>12.381499726327313</v>
      </c>
      <c r="V22" s="15" t="str">
        <f>VLOOKUP($D:$D,'Spec Lookup'!$A:$C,2,FALSE)</f>
        <v>501 - OBSTETRICS - STANDARD</v>
      </c>
      <c r="W22" s="15" t="str">
        <f>IF(VLOOKUP($D:$D,'Spec Lookup'!$A:$C,3,FALSE)=0,"",VLOOKUP($D:$D,'Spec Lookup'!$A:$C,3,FALSE))</f>
        <v/>
      </c>
    </row>
    <row r="23" spans="1:23" x14ac:dyDescent="0.25">
      <c r="A23" s="29" t="s">
        <v>85</v>
      </c>
      <c r="B23" s="30">
        <v>786</v>
      </c>
      <c r="D23" s="25" t="s">
        <v>85</v>
      </c>
      <c r="E23" s="15">
        <v>786</v>
      </c>
      <c r="F23" s="15">
        <f>VLOOKUP($D:$D,'Bed Numbers'!$C:$K,2,FALSE)</f>
        <v>2195.75</v>
      </c>
      <c r="G23" s="15">
        <f>VLOOKUP($D:$D,'Bed Numbers'!$C:$K,3,FALSE)</f>
        <v>2048</v>
      </c>
      <c r="H23" s="15">
        <f>VLOOKUP($D:$D,'Bed Numbers'!$C:$K,4,FALSE)</f>
        <v>1914</v>
      </c>
      <c r="I23" s="15">
        <f>VLOOKUP($D:$D,'Bed Numbers'!$C:$K,5,FALSE)</f>
        <v>1636.75</v>
      </c>
      <c r="J23" s="15">
        <f>VLOOKUP($D:$D,'Bed Numbers'!$C:$K,6,FALSE)</f>
        <v>1606</v>
      </c>
      <c r="K23" s="15">
        <f>VLOOKUP($D:$D,'Bed Numbers'!$C:$K,7,FALSE)</f>
        <v>1545.2333333333333</v>
      </c>
      <c r="L23" s="15">
        <f>VLOOKUP($D:$D,'Bed Numbers'!$C:$K,8,FALSE)</f>
        <v>1578.5</v>
      </c>
      <c r="M23" s="15">
        <f>VLOOKUP($D:$D,'Bed Numbers'!$C:$K,9,FALSE)</f>
        <v>1412.5</v>
      </c>
      <c r="N23" s="26">
        <f t="shared" si="0"/>
        <v>0.93271091882044854</v>
      </c>
      <c r="O23" s="26">
        <f t="shared" si="1"/>
        <v>0.96216272312162721</v>
      </c>
      <c r="P23" s="27">
        <f t="shared" si="2"/>
        <v>0.85514629049111812</v>
      </c>
      <c r="Q23" s="27">
        <f t="shared" si="3"/>
        <v>0.89483687044662652</v>
      </c>
      <c r="R23" s="15">
        <v>786</v>
      </c>
      <c r="S23" s="15">
        <f t="shared" si="4"/>
        <v>4.5715436810856662</v>
      </c>
      <c r="T23" s="15">
        <f t="shared" si="5"/>
        <v>3.8794529262086512</v>
      </c>
      <c r="U23" s="15">
        <f t="shared" si="6"/>
        <v>8.4509966072943179</v>
      </c>
      <c r="V23" s="15" t="str">
        <f>VLOOKUP($D:$D,'Spec Lookup'!$A:$C,2,FALSE)</f>
        <v>300 - GENERAL MEDICINE - STANDARD</v>
      </c>
      <c r="W23" s="15" t="str">
        <f>IF(VLOOKUP($D:$D,'Spec Lookup'!$A:$C,3,FALSE)=0,"",VLOOKUP($D:$D,'Spec Lookup'!$A:$C,3,FALSE))</f>
        <v/>
      </c>
    </row>
    <row r="24" spans="1:23" x14ac:dyDescent="0.25">
      <c r="A24" s="29" t="s">
        <v>192</v>
      </c>
      <c r="B24" s="30">
        <v>191</v>
      </c>
      <c r="D24" s="25" t="s">
        <v>192</v>
      </c>
      <c r="E24" s="15">
        <v>191</v>
      </c>
      <c r="F24" s="15">
        <f>VLOOKUP($D:$D,'Bed Numbers'!$C:$K,2,FALSE)</f>
        <v>1442</v>
      </c>
      <c r="G24" s="15">
        <f>VLOOKUP($D:$D,'Bed Numbers'!$C:$K,3,FALSE)</f>
        <v>1365.3333333333333</v>
      </c>
      <c r="H24" s="15">
        <f>VLOOKUP($D:$D,'Bed Numbers'!$C:$K,4,FALSE)</f>
        <v>0</v>
      </c>
      <c r="I24" s="15">
        <f>VLOOKUP($D:$D,'Bed Numbers'!$C:$K,5,FALSE)</f>
        <v>0</v>
      </c>
      <c r="J24" s="15">
        <f>VLOOKUP($D:$D,'Bed Numbers'!$C:$K,6,FALSE)</f>
        <v>1399</v>
      </c>
      <c r="K24" s="15">
        <f>VLOOKUP($D:$D,'Bed Numbers'!$C:$K,7,FALSE)</f>
        <v>1278.75</v>
      </c>
      <c r="L24" s="15">
        <f>VLOOKUP($D:$D,'Bed Numbers'!$C:$K,8,FALSE)</f>
        <v>0</v>
      </c>
      <c r="M24" s="15">
        <f>VLOOKUP($D:$D,'Bed Numbers'!$C:$K,9,FALSE)</f>
        <v>0</v>
      </c>
      <c r="N24" s="26">
        <f t="shared" si="0"/>
        <v>0.94683310217290795</v>
      </c>
      <c r="O24" s="26">
        <f t="shared" si="1"/>
        <v>0.91404574696211582</v>
      </c>
      <c r="P24" s="34"/>
      <c r="Q24" s="34"/>
      <c r="R24" s="15">
        <v>191</v>
      </c>
      <c r="S24" s="15">
        <f t="shared" si="4"/>
        <v>13.843368237347294</v>
      </c>
      <c r="T24" s="15">
        <f t="shared" si="5"/>
        <v>0</v>
      </c>
      <c r="U24" s="15">
        <f t="shared" si="6"/>
        <v>13.843368237347294</v>
      </c>
      <c r="V24" s="15" t="str">
        <f>VLOOKUP($D:$D,'Spec Lookup'!$A:$C,2,FALSE)</f>
        <v>422 - NEONATOLOGY - STANDARD</v>
      </c>
      <c r="W24" s="15" t="str">
        <f>IF(VLOOKUP($D:$D,'Spec Lookup'!$A:$C,3,FALSE)=0,"",VLOOKUP($D:$D,'Spec Lookup'!$A:$C,3,FALSE))</f>
        <v/>
      </c>
    </row>
    <row r="25" spans="1:23" s="6" customFormat="1" x14ac:dyDescent="0.25">
      <c r="A25" s="13" t="s">
        <v>196</v>
      </c>
      <c r="B25" s="31">
        <v>283</v>
      </c>
      <c r="D25" s="18" t="s">
        <v>196</v>
      </c>
      <c r="E25" s="16">
        <v>283</v>
      </c>
      <c r="F25" s="16">
        <f>VLOOKUP($D:$D,'Bed Numbers'!$C:$K,2,FALSE)</f>
        <v>1787.25</v>
      </c>
      <c r="G25" s="16">
        <f>VLOOKUP($D:$D,'Bed Numbers'!$C:$K,3,FALSE)</f>
        <v>1640.25</v>
      </c>
      <c r="H25" s="16">
        <f>VLOOKUP($D:$D,'Bed Numbers'!$C:$K,4,FALSE)</f>
        <v>737.25</v>
      </c>
      <c r="I25" s="16">
        <f>VLOOKUP($D:$D,'Bed Numbers'!$C:$K,5,FALSE)</f>
        <v>564.33333333333337</v>
      </c>
      <c r="J25" s="16">
        <f>VLOOKUP($D:$D,'Bed Numbers'!$C:$K,6,FALSE)</f>
        <v>1278.5</v>
      </c>
      <c r="K25" s="16">
        <f>VLOOKUP($D:$D,'Bed Numbers'!$C:$K,7,FALSE)</f>
        <v>1297.5</v>
      </c>
      <c r="L25" s="16">
        <f>VLOOKUP($D:$D,'Bed Numbers'!$C:$K,8,FALSE)</f>
        <v>451</v>
      </c>
      <c r="M25" s="16">
        <f>VLOOKUP($D:$D,'Bed Numbers'!$C:$K,9,FALSE)</f>
        <v>365.5</v>
      </c>
      <c r="N25" s="19">
        <f t="shared" si="0"/>
        <v>0.91775073436844312</v>
      </c>
      <c r="O25" s="19">
        <f t="shared" si="1"/>
        <v>1.0148611654282362</v>
      </c>
      <c r="P25" s="20">
        <f t="shared" si="2"/>
        <v>0.76545721713575232</v>
      </c>
      <c r="Q25" s="20">
        <f t="shared" si="3"/>
        <v>0.81042128603104213</v>
      </c>
      <c r="R25" s="16">
        <v>283</v>
      </c>
      <c r="S25" s="16">
        <f t="shared" si="4"/>
        <v>10.380742049469964</v>
      </c>
      <c r="T25" s="16">
        <f t="shared" si="5"/>
        <v>3.2856301531213195</v>
      </c>
      <c r="U25" s="16">
        <f t="shared" si="6"/>
        <v>13.666372202591285</v>
      </c>
      <c r="V25" s="16" t="str">
        <f>VLOOKUP($D:$D,'Spec Lookup'!$A:$C,2,FALSE)</f>
        <v>420 - PAEDIATRICS - STANDARD</v>
      </c>
      <c r="W25" s="16" t="str">
        <f>IF(VLOOKUP($D:$D,'Spec Lookup'!$A:$C,3,FALSE)=0,"",VLOOKUP($D:$D,'Spec Lookup'!$A:$C,3,FALSE))</f>
        <v/>
      </c>
    </row>
    <row r="26" spans="1:23" x14ac:dyDescent="0.25">
      <c r="A26" s="29" t="s">
        <v>214</v>
      </c>
      <c r="B26" s="30">
        <v>385</v>
      </c>
      <c r="D26" s="25" t="s">
        <v>214</v>
      </c>
      <c r="E26" s="15">
        <v>385</v>
      </c>
      <c r="F26" s="15">
        <f>VLOOKUP($D:$D,'Bed Numbers'!$C:$K,2,FALSE)</f>
        <v>1148.25</v>
      </c>
      <c r="G26" s="15">
        <f>VLOOKUP($D:$D,'Bed Numbers'!$C:$K,3,FALSE)</f>
        <v>995.25</v>
      </c>
      <c r="H26" s="15">
        <f>VLOOKUP($D:$D,'Bed Numbers'!$C:$K,4,FALSE)</f>
        <v>1089</v>
      </c>
      <c r="I26" s="15">
        <f>VLOOKUP($D:$D,'Bed Numbers'!$C:$K,5,FALSE)</f>
        <v>1061.5</v>
      </c>
      <c r="J26" s="15">
        <f>VLOOKUP($D:$D,'Bed Numbers'!$C:$K,6,FALSE)</f>
        <v>957</v>
      </c>
      <c r="K26" s="15">
        <f>VLOOKUP($D:$D,'Bed Numbers'!$C:$K,7,FALSE)</f>
        <v>952.5</v>
      </c>
      <c r="L26" s="15">
        <f>VLOOKUP($D:$D,'Bed Numbers'!$C:$K,8,FALSE)</f>
        <v>952</v>
      </c>
      <c r="M26" s="15">
        <f>VLOOKUP($D:$D,'Bed Numbers'!$C:$K,9,FALSE)</f>
        <v>924</v>
      </c>
      <c r="N26" s="26">
        <f t="shared" si="0"/>
        <v>0.86675375571521884</v>
      </c>
      <c r="O26" s="26">
        <f t="shared" si="1"/>
        <v>0.99529780564263326</v>
      </c>
      <c r="P26" s="27">
        <f t="shared" si="2"/>
        <v>0.9747474747474747</v>
      </c>
      <c r="Q26" s="27">
        <f t="shared" si="3"/>
        <v>0.97058823529411764</v>
      </c>
      <c r="R26" s="15">
        <v>385</v>
      </c>
      <c r="S26" s="15">
        <f t="shared" si="4"/>
        <v>5.0590909090909095</v>
      </c>
      <c r="T26" s="15">
        <f t="shared" si="5"/>
        <v>5.1571428571428575</v>
      </c>
      <c r="U26" s="15">
        <f t="shared" si="6"/>
        <v>10.216233766233767</v>
      </c>
      <c r="V26" s="15" t="str">
        <f>VLOOKUP($D:$D,'Spec Lookup'!$A:$C,2,FALSE)</f>
        <v>502 - GYNAECOLOGY - STANDARD</v>
      </c>
      <c r="W26" s="15" t="str">
        <f>IF(VLOOKUP($D:$D,'Spec Lookup'!$A:$C,3,FALSE)=0,"",VLOOKUP($D:$D,'Spec Lookup'!$A:$C,3,FALSE))</f>
        <v/>
      </c>
    </row>
    <row r="27" spans="1:23" x14ac:dyDescent="0.25">
      <c r="A27" s="29" t="s">
        <v>270</v>
      </c>
      <c r="B27" s="30">
        <v>521</v>
      </c>
      <c r="D27" s="25" t="s">
        <v>270</v>
      </c>
      <c r="E27" s="15">
        <v>521</v>
      </c>
      <c r="F27" s="15">
        <f>VLOOKUP($D:$D,'Bed Numbers'!$C:$K,2,FALSE)</f>
        <v>1799.5833333333301</v>
      </c>
      <c r="G27" s="15">
        <f>VLOOKUP($D:$D,'Bed Numbers'!$C:$K,3,FALSE)</f>
        <v>1681.5</v>
      </c>
      <c r="H27" s="15">
        <f>VLOOKUP($D:$D,'Bed Numbers'!$C:$K,4,FALSE)</f>
        <v>1434</v>
      </c>
      <c r="I27" s="15">
        <f>VLOOKUP($D:$D,'Bed Numbers'!$C:$K,5,FALSE)</f>
        <v>1314.5</v>
      </c>
      <c r="J27" s="15">
        <f>VLOOKUP($D:$D,'Bed Numbers'!$C:$K,6,FALSE)</f>
        <v>957</v>
      </c>
      <c r="K27" s="15">
        <f>VLOOKUP($D:$D,'Bed Numbers'!$C:$K,7,FALSE)</f>
        <v>936.58333333333337</v>
      </c>
      <c r="L27" s="15">
        <f>VLOOKUP($D:$D,'Bed Numbers'!$C:$K,8,FALSE)</f>
        <v>968</v>
      </c>
      <c r="M27" s="15">
        <f>VLOOKUP($D:$D,'Bed Numbers'!$C:$K,9,FALSE)</f>
        <v>939.5</v>
      </c>
      <c r="N27" s="26">
        <f t="shared" si="0"/>
        <v>0.93438295901829294</v>
      </c>
      <c r="O27" s="26">
        <f t="shared" si="1"/>
        <v>0.97866597004528044</v>
      </c>
      <c r="P27" s="27">
        <f t="shared" si="2"/>
        <v>0.91666666666666663</v>
      </c>
      <c r="Q27" s="27">
        <f t="shared" si="3"/>
        <v>0.97055785123966942</v>
      </c>
      <c r="R27" s="15">
        <v>521</v>
      </c>
      <c r="S27" s="15">
        <f t="shared" si="4"/>
        <v>5.0251119641714652</v>
      </c>
      <c r="T27" s="15">
        <f t="shared" si="5"/>
        <v>4.3262955854126677</v>
      </c>
      <c r="U27" s="15">
        <f t="shared" si="6"/>
        <v>9.3514075495841347</v>
      </c>
      <c r="V27" s="15" t="str">
        <f>VLOOKUP($D:$D,'Spec Lookup'!$A:$C,2,FALSE)</f>
        <v>100 - GENERAL SURGERY - STANDARD</v>
      </c>
      <c r="W27" s="15" t="str">
        <f>IF(VLOOKUP($D:$D,'Spec Lookup'!$A:$C,3,FALSE)=0,"",VLOOKUP($D:$D,'Spec Lookup'!$A:$C,3,FALSE))</f>
        <v/>
      </c>
    </row>
    <row r="28" spans="1:23" x14ac:dyDescent="0.25">
      <c r="A28" s="29" t="s">
        <v>272</v>
      </c>
      <c r="B28" s="30">
        <v>738</v>
      </c>
      <c r="D28" s="25" t="s">
        <v>272</v>
      </c>
      <c r="E28" s="15">
        <v>738</v>
      </c>
      <c r="F28" s="15">
        <f>VLOOKUP($D:$D,'Bed Numbers'!$C:$K,2,FALSE)</f>
        <v>1781.5</v>
      </c>
      <c r="G28" s="15">
        <f>VLOOKUP($D:$D,'Bed Numbers'!$C:$K,3,FALSE)</f>
        <v>1704.5</v>
      </c>
      <c r="H28" s="15">
        <f>VLOOKUP($D:$D,'Bed Numbers'!$C:$K,4,FALSE)</f>
        <v>1903</v>
      </c>
      <c r="I28" s="15">
        <f>VLOOKUP($D:$D,'Bed Numbers'!$C:$K,5,FALSE)</f>
        <v>1772</v>
      </c>
      <c r="J28" s="15">
        <f>VLOOKUP($D:$D,'Bed Numbers'!$C:$K,6,FALSE)</f>
        <v>1276</v>
      </c>
      <c r="K28" s="15">
        <f>VLOOKUP($D:$D,'Bed Numbers'!$C:$K,7,FALSE)</f>
        <v>1232</v>
      </c>
      <c r="L28" s="15">
        <f>VLOOKUP($D:$D,'Bed Numbers'!$C:$K,8,FALSE)</f>
        <v>968</v>
      </c>
      <c r="M28" s="15">
        <f>VLOOKUP($D:$D,'Bed Numbers'!$C:$K,9,FALSE)</f>
        <v>920</v>
      </c>
      <c r="N28" s="26">
        <f t="shared" si="0"/>
        <v>0.95677799607072689</v>
      </c>
      <c r="O28" s="26">
        <f t="shared" si="1"/>
        <v>0.96551724137931039</v>
      </c>
      <c r="P28" s="27">
        <f t="shared" si="2"/>
        <v>0.93116132422490805</v>
      </c>
      <c r="Q28" s="27">
        <f t="shared" si="3"/>
        <v>0.95041322314049592</v>
      </c>
      <c r="R28" s="15">
        <v>738</v>
      </c>
      <c r="S28" s="15">
        <f t="shared" si="4"/>
        <v>3.9789972899728996</v>
      </c>
      <c r="T28" s="15">
        <f t="shared" si="5"/>
        <v>3.6476964769647697</v>
      </c>
      <c r="U28" s="15">
        <f t="shared" si="6"/>
        <v>7.6266937669376693</v>
      </c>
      <c r="V28" s="15" t="str">
        <f>VLOOKUP($D:$D,'Spec Lookup'!$A:$C,2,FALSE)</f>
        <v>300 - GENERAL MEDICINE - STANDARD</v>
      </c>
      <c r="W28" s="15" t="str">
        <f>IF(VLOOKUP($D:$D,'Spec Lookup'!$A:$C,3,FALSE)=0,"",VLOOKUP($D:$D,'Spec Lookup'!$A:$C,3,FALSE))</f>
        <v/>
      </c>
    </row>
    <row r="29" spans="1:23" x14ac:dyDescent="0.25">
      <c r="A29" s="29" t="s">
        <v>292</v>
      </c>
      <c r="B29" s="30">
        <v>182</v>
      </c>
      <c r="D29" s="25" t="s">
        <v>292</v>
      </c>
      <c r="E29" s="15">
        <v>182</v>
      </c>
      <c r="F29" s="15">
        <f>VLOOKUP($D:$D,'Bed Numbers'!$C:$K,2,FALSE)</f>
        <v>2454</v>
      </c>
      <c r="G29" s="15">
        <f>VLOOKUP($D:$D,'Bed Numbers'!$C:$K,3,FALSE)</f>
        <v>2447.75</v>
      </c>
      <c r="H29" s="15">
        <f>VLOOKUP($D:$D,'Bed Numbers'!$C:$K,4,FALSE)</f>
        <v>523.5</v>
      </c>
      <c r="I29" s="15">
        <f>VLOOKUP($D:$D,'Bed Numbers'!$C:$K,5,FALSE)</f>
        <v>523.5</v>
      </c>
      <c r="J29" s="15">
        <f>VLOOKUP($D:$D,'Bed Numbers'!$C:$K,6,FALSE)</f>
        <v>2288</v>
      </c>
      <c r="K29" s="15">
        <f>VLOOKUP($D:$D,'Bed Numbers'!$C:$K,7,FALSE)</f>
        <v>2266</v>
      </c>
      <c r="L29" s="15">
        <f>VLOOKUP($D:$D,'Bed Numbers'!$C:$K,8,FALSE)</f>
        <v>319</v>
      </c>
      <c r="M29" s="15">
        <f>VLOOKUP($D:$D,'Bed Numbers'!$C:$K,9,FALSE)</f>
        <v>330</v>
      </c>
      <c r="N29" s="26">
        <f t="shared" si="0"/>
        <v>0.99745313773431132</v>
      </c>
      <c r="O29" s="26">
        <f t="shared" si="1"/>
        <v>0.99038461538461542</v>
      </c>
      <c r="P29" s="27">
        <f t="shared" si="2"/>
        <v>1</v>
      </c>
      <c r="Q29" s="27">
        <f t="shared" si="3"/>
        <v>1.0344827586206897</v>
      </c>
      <c r="R29" s="15">
        <v>182</v>
      </c>
      <c r="S29" s="15">
        <f t="shared" si="4"/>
        <v>25.899725274725274</v>
      </c>
      <c r="T29" s="15">
        <f t="shared" si="5"/>
        <v>4.6895604395604398</v>
      </c>
      <c r="U29" s="15">
        <f t="shared" si="6"/>
        <v>30.589285714285715</v>
      </c>
      <c r="V29" s="15" t="str">
        <f>VLOOKUP($D:$D,'Spec Lookup'!$A:$C,2,FALSE)</f>
        <v>192 - CRITICAL CARE MEDICINE - STANDARD</v>
      </c>
      <c r="W29" s="15" t="str">
        <f>IF(VLOOKUP($D:$D,'Spec Lookup'!$A:$C,3,FALSE)=0,"",VLOOKUP($D:$D,'Spec Lookup'!$A:$C,3,FALSE))</f>
        <v/>
      </c>
    </row>
    <row r="30" spans="1:23" x14ac:dyDescent="0.25">
      <c r="A30" s="29" t="s">
        <v>71</v>
      </c>
      <c r="B30" s="30">
        <v>89</v>
      </c>
      <c r="D30" s="15" t="s">
        <v>269</v>
      </c>
      <c r="E30" s="15">
        <v>479</v>
      </c>
      <c r="F30" s="15">
        <f>VLOOKUP($D:$D,'Bed Numbers'!$C:$K,2,FALSE)</f>
        <v>2096</v>
      </c>
      <c r="G30" s="15">
        <f>VLOOKUP($D:$D,'Bed Numbers'!$C:$K,3,FALSE)</f>
        <v>1940.75</v>
      </c>
      <c r="H30" s="15">
        <f>VLOOKUP($D:$D,'Bed Numbers'!$C:$K,4,FALSE)</f>
        <v>1391</v>
      </c>
      <c r="I30" s="15">
        <f>VLOOKUP($D:$D,'Bed Numbers'!$C:$K,5,FALSE)</f>
        <v>1223.4166666666667</v>
      </c>
      <c r="J30" s="15">
        <f>VLOOKUP($D:$D,'Bed Numbers'!$C:$K,6,FALSE)</f>
        <v>957</v>
      </c>
      <c r="K30" s="15">
        <f>VLOOKUP($D:$D,'Bed Numbers'!$C:$K,7,FALSE)</f>
        <v>916.5</v>
      </c>
      <c r="L30" s="15">
        <f>VLOOKUP($D:$D,'Bed Numbers'!$C:$K,8,FALSE)</f>
        <v>957</v>
      </c>
      <c r="M30" s="15">
        <f>VLOOKUP($D:$D,'Bed Numbers'!$C:$K,9,FALSE)</f>
        <v>887.66666666666663</v>
      </c>
      <c r="N30" s="26">
        <f t="shared" si="0"/>
        <v>0.92593034351145043</v>
      </c>
      <c r="O30" s="26">
        <f t="shared" si="1"/>
        <v>0.95768025078369901</v>
      </c>
      <c r="P30" s="27">
        <f t="shared" si="2"/>
        <v>0.87952312485022766</v>
      </c>
      <c r="Q30" s="27">
        <f t="shared" si="3"/>
        <v>0.9275513758272379</v>
      </c>
      <c r="R30" s="15">
        <v>479</v>
      </c>
      <c r="S30" s="15">
        <f t="shared" si="4"/>
        <v>5.9650313152400836</v>
      </c>
      <c r="T30" s="15">
        <f t="shared" si="5"/>
        <v>4.4072720946416144</v>
      </c>
      <c r="U30" s="15">
        <f t="shared" si="6"/>
        <v>10.372303409881699</v>
      </c>
      <c r="V30" s="15" t="str">
        <f>VLOOKUP($D:$D,'Spec Lookup'!$A:$C,2,FALSE)</f>
        <v>100 - GENERAL SURGERY - STANDARD</v>
      </c>
      <c r="W30" s="15" t="str">
        <f>IF(VLOOKUP($D:$D,'Spec Lookup'!$A:$C,3,FALSE)=0,"",VLOOKUP($D:$D,'Spec Lookup'!$A:$C,3,FALSE))</f>
        <v/>
      </c>
    </row>
    <row r="31" spans="1:23" s="28" customFormat="1" x14ac:dyDescent="0.25">
      <c r="A31" s="29" t="s">
        <v>269</v>
      </c>
      <c r="B31" s="30">
        <v>479</v>
      </c>
      <c r="D31" s="32" t="s">
        <v>36</v>
      </c>
      <c r="E31" s="32">
        <v>1009</v>
      </c>
      <c r="F31" s="32">
        <f>VLOOKUP($D:$D,'Bed Numbers'!$C:$K,2,FALSE)</f>
        <v>1594.75</v>
      </c>
      <c r="G31" s="32">
        <f>VLOOKUP($D:$D,'Bed Numbers'!$C:$K,3,FALSE)</f>
        <v>1485.75</v>
      </c>
      <c r="H31" s="32">
        <f>VLOOKUP($D:$D,'Bed Numbers'!$C:$K,4,FALSE)</f>
        <v>1187.5</v>
      </c>
      <c r="I31" s="32">
        <f>VLOOKUP($D:$D,'Bed Numbers'!$C:$K,5,FALSE)</f>
        <v>1191.0833333333333</v>
      </c>
      <c r="J31" s="32">
        <f>VLOOKUP($D:$D,'Bed Numbers'!$C:$K,6,FALSE)</f>
        <v>1265</v>
      </c>
      <c r="K31" s="32">
        <f>VLOOKUP($D:$D,'Bed Numbers'!$C:$K,7,FALSE)</f>
        <v>1243.5</v>
      </c>
      <c r="L31" s="32">
        <f>VLOOKUP($D:$D,'Bed Numbers'!$C:$K,8,FALSE)</f>
        <v>1039.5</v>
      </c>
      <c r="M31" s="32">
        <f>VLOOKUP($D:$D,'Bed Numbers'!$C:$K,9,FALSE)</f>
        <v>1059</v>
      </c>
      <c r="N31" s="33">
        <f t="shared" si="0"/>
        <v>0.93165072895438161</v>
      </c>
      <c r="O31" s="33">
        <f t="shared" si="1"/>
        <v>0.98300395256916995</v>
      </c>
      <c r="P31" s="34">
        <f t="shared" si="2"/>
        <v>1.0030175438596491</v>
      </c>
      <c r="Q31" s="34">
        <f t="shared" si="3"/>
        <v>1.0187590187590188</v>
      </c>
      <c r="R31" s="32">
        <v>1009</v>
      </c>
      <c r="S31" s="32">
        <f t="shared" si="4"/>
        <v>2.7049058473736372</v>
      </c>
      <c r="T31" s="32">
        <f t="shared" si="5"/>
        <v>2.2300132144036997</v>
      </c>
      <c r="U31" s="32">
        <f t="shared" si="6"/>
        <v>4.9349190617773369</v>
      </c>
      <c r="V31" s="32" t="str">
        <f>VLOOKUP($D:$D,'Spec Lookup'!$A:$C,2,FALSE)</f>
        <v>300 - GENERAL MEDICINE - STANDARD</v>
      </c>
      <c r="W31" s="32" t="str">
        <f>IF(VLOOKUP($D:$D,'Spec Lookup'!$A:$C,3,FALSE)=0,"",VLOOKUP($D:$D,'Spec Lookup'!$A:$C,3,FALSE))</f>
        <v/>
      </c>
    </row>
    <row r="32" spans="1:23" x14ac:dyDescent="0.25">
      <c r="A32" s="29" t="s">
        <v>36</v>
      </c>
      <c r="B32" s="30">
        <v>1009</v>
      </c>
      <c r="D32" s="15" t="s">
        <v>33</v>
      </c>
      <c r="E32" s="15">
        <v>696</v>
      </c>
      <c r="F32" s="15">
        <f>VLOOKUP($D:$D,'Bed Numbers'!$C:$K,2,FALSE)</f>
        <v>1398.5</v>
      </c>
      <c r="G32" s="15">
        <f>VLOOKUP($D:$D,'Bed Numbers'!$C:$K,3,FALSE)</f>
        <v>1377.6666666666667</v>
      </c>
      <c r="H32" s="15">
        <f>VLOOKUP($D:$D,'Bed Numbers'!$C:$K,4,FALSE)</f>
        <v>1039.5</v>
      </c>
      <c r="I32" s="15">
        <f>VLOOKUP($D:$D,'Bed Numbers'!$C:$K,5,FALSE)</f>
        <v>1020.25</v>
      </c>
      <c r="J32" s="15">
        <f>VLOOKUP($D:$D,'Bed Numbers'!$C:$K,6,FALSE)</f>
        <v>1265</v>
      </c>
      <c r="K32" s="15">
        <f>VLOOKUP($D:$D,'Bed Numbers'!$C:$K,7,FALSE)</f>
        <v>1276</v>
      </c>
      <c r="L32" s="15">
        <f>VLOOKUP($D:$D,'Bed Numbers'!$C:$K,8,FALSE)</f>
        <v>723</v>
      </c>
      <c r="M32" s="15">
        <f>VLOOKUP($D:$D,'Bed Numbers'!$C:$K,9,FALSE)</f>
        <v>701</v>
      </c>
      <c r="N32" s="26">
        <f t="shared" si="0"/>
        <v>0.9851030866404481</v>
      </c>
      <c r="O32" s="26">
        <f t="shared" si="1"/>
        <v>1.008695652173913</v>
      </c>
      <c r="P32" s="27">
        <f t="shared" si="2"/>
        <v>0.98148148148148151</v>
      </c>
      <c r="Q32" s="27">
        <f t="shared" si="3"/>
        <v>0.96957123098201936</v>
      </c>
      <c r="R32" s="15">
        <v>696</v>
      </c>
      <c r="S32" s="15">
        <f t="shared" si="4"/>
        <v>3.8127394636015328</v>
      </c>
      <c r="T32" s="15">
        <f t="shared" si="5"/>
        <v>2.4730603448275863</v>
      </c>
      <c r="U32" s="15">
        <f t="shared" si="6"/>
        <v>6.2857998084291191</v>
      </c>
      <c r="V32" s="15" t="str">
        <f>VLOOKUP($D:$D,'Spec Lookup'!$A:$C,2,FALSE)</f>
        <v>300 - GENERAL MEDICINE - STANDARD</v>
      </c>
      <c r="W32" s="15" t="str">
        <f>IF(VLOOKUP($D:$D,'Spec Lookup'!$A:$C,3,FALSE)=0,"",VLOOKUP($D:$D,'Spec Lookup'!$A:$C,3,FALSE))</f>
        <v/>
      </c>
    </row>
    <row r="33" spans="1:23" x14ac:dyDescent="0.25">
      <c r="A33" s="29" t="s">
        <v>33</v>
      </c>
      <c r="B33" s="30">
        <v>696</v>
      </c>
      <c r="D33" s="15" t="s">
        <v>283</v>
      </c>
      <c r="E33" s="15">
        <v>204</v>
      </c>
      <c r="F33" s="15">
        <f>VLOOKUP($D:$D,'Bed Numbers'!$C:$K,2,FALSE)</f>
        <v>1208</v>
      </c>
      <c r="G33" s="15">
        <f>VLOOKUP($D:$D,'Bed Numbers'!$C:$K,3,FALSE)</f>
        <v>1196.5833333333333</v>
      </c>
      <c r="H33" s="15">
        <f>VLOOKUP($D:$D,'Bed Numbers'!$C:$K,4,FALSE)</f>
        <v>959.5</v>
      </c>
      <c r="I33" s="15">
        <f>VLOOKUP($D:$D,'Bed Numbers'!$C:$K,5,FALSE)</f>
        <v>949.75</v>
      </c>
      <c r="J33" s="15">
        <f>VLOOKUP($D:$D,'Bed Numbers'!$C:$K,6,FALSE)</f>
        <v>832</v>
      </c>
      <c r="K33" s="15">
        <f>VLOOKUP($D:$D,'Bed Numbers'!$C:$K,7,FALSE)</f>
        <v>813.91666666666663</v>
      </c>
      <c r="L33" s="15">
        <f>VLOOKUP($D:$D,'Bed Numbers'!$C:$K,8,FALSE)</f>
        <v>299</v>
      </c>
      <c r="M33" s="15">
        <f>VLOOKUP($D:$D,'Bed Numbers'!$C:$K,9,FALSE)</f>
        <v>299</v>
      </c>
      <c r="N33" s="26">
        <f t="shared" si="0"/>
        <v>0.99054911699779247</v>
      </c>
      <c r="O33" s="26">
        <f t="shared" si="1"/>
        <v>0.97826522435897434</v>
      </c>
      <c r="P33" s="27">
        <f t="shared" si="2"/>
        <v>0.98983845752996358</v>
      </c>
      <c r="Q33" s="27">
        <f t="shared" si="3"/>
        <v>1</v>
      </c>
      <c r="R33" s="15">
        <v>204</v>
      </c>
      <c r="S33" s="15">
        <f t="shared" si="4"/>
        <v>9.8553921568627452</v>
      </c>
      <c r="T33" s="15">
        <f t="shared" si="5"/>
        <v>6.1213235294117645</v>
      </c>
      <c r="U33" s="15">
        <f t="shared" si="6"/>
        <v>15.97671568627451</v>
      </c>
      <c r="V33" s="15" t="str">
        <f>VLOOKUP($D:$D,'Spec Lookup'!$A:$C,2,FALSE)</f>
        <v>100 - GENERAL SURGERY - STANDARD</v>
      </c>
      <c r="W33" s="15" t="str">
        <f>IF(VLOOKUP($D:$D,'Spec Lookup'!$A:$C,3,FALSE)=0,"",VLOOKUP($D:$D,'Spec Lookup'!$A:$C,3,FALSE))</f>
        <v/>
      </c>
    </row>
    <row r="34" spans="1:23" s="6" customFormat="1" x14ac:dyDescent="0.25">
      <c r="A34" s="13" t="s">
        <v>283</v>
      </c>
      <c r="B34" s="31">
        <v>204</v>
      </c>
      <c r="D34" s="16" t="s">
        <v>80</v>
      </c>
      <c r="E34" s="16">
        <v>796</v>
      </c>
      <c r="F34" s="16">
        <f>VLOOKUP($D:$D,'Bed Numbers'!$C:$K,2,FALSE)</f>
        <v>2505</v>
      </c>
      <c r="G34" s="16">
        <f>VLOOKUP($D:$D,'Bed Numbers'!$C:$K,3,FALSE)</f>
        <v>2292</v>
      </c>
      <c r="H34" s="16">
        <f>VLOOKUP($D:$D,'Bed Numbers'!$C:$K,4,FALSE)</f>
        <v>1490.4166666666699</v>
      </c>
      <c r="I34" s="16">
        <f>VLOOKUP($D:$D,'Bed Numbers'!$C:$K,5,FALSE)</f>
        <v>1179.4166666666667</v>
      </c>
      <c r="J34" s="16">
        <f>VLOOKUP($D:$D,'Bed Numbers'!$C:$K,6,FALSE)</f>
        <v>1595</v>
      </c>
      <c r="K34" s="16">
        <f>VLOOKUP($D:$D,'Bed Numbers'!$C:$K,7,FALSE)</f>
        <v>1577.5833333333333</v>
      </c>
      <c r="L34" s="16">
        <f>VLOOKUP($D:$D,'Bed Numbers'!$C:$K,8,FALSE)</f>
        <v>979</v>
      </c>
      <c r="M34" s="16">
        <f>VLOOKUP($D:$D,'Bed Numbers'!$C:$K,9,FALSE)</f>
        <v>961.5</v>
      </c>
      <c r="N34" s="19">
        <f t="shared" si="0"/>
        <v>0.91497005988023949</v>
      </c>
      <c r="O34" s="19">
        <f t="shared" si="1"/>
        <v>0.98908045977011494</v>
      </c>
      <c r="P34" s="20">
        <f t="shared" si="2"/>
        <v>0.79133351970925192</v>
      </c>
      <c r="Q34" s="20">
        <f t="shared" si="3"/>
        <v>0.98212461695607767</v>
      </c>
      <c r="R34" s="16">
        <v>796</v>
      </c>
      <c r="S34" s="16">
        <f t="shared" si="4"/>
        <v>4.8612855946398659</v>
      </c>
      <c r="T34" s="16">
        <f t="shared" si="5"/>
        <v>2.6895938023450592</v>
      </c>
      <c r="U34" s="16">
        <f t="shared" si="6"/>
        <v>7.5508793969849251</v>
      </c>
      <c r="V34" s="16" t="str">
        <f>VLOOKUP($D:$D,'Spec Lookup'!$A:$C,2,FALSE)</f>
        <v>300 - GENERAL MEDICINE - STANDARD</v>
      </c>
      <c r="W34" s="16" t="str">
        <f>IF(VLOOKUP($D:$D,'Spec Lookup'!$A:$C,3,FALSE)=0,"",VLOOKUP($D:$D,'Spec Lookup'!$A:$C,3,FALSE))</f>
        <v/>
      </c>
    </row>
    <row r="35" spans="1:23" x14ac:dyDescent="0.25">
      <c r="A35" s="29" t="s">
        <v>80</v>
      </c>
      <c r="B35" s="30">
        <v>796</v>
      </c>
      <c r="D35" s="15" t="s">
        <v>91</v>
      </c>
      <c r="E35" s="15">
        <v>503</v>
      </c>
      <c r="F35" s="15">
        <f>VLOOKUP($D:$D,'Bed Numbers'!$C:$K,2,FALSE)</f>
        <v>1462</v>
      </c>
      <c r="G35" s="15">
        <f>VLOOKUP($D:$D,'Bed Numbers'!$C:$K,3,FALSE)</f>
        <v>1355.6666666666667</v>
      </c>
      <c r="H35" s="15">
        <f>VLOOKUP($D:$D,'Bed Numbers'!$C:$K,4,FALSE)</f>
        <v>1477.5</v>
      </c>
      <c r="I35" s="15">
        <f>VLOOKUP($D:$D,'Bed Numbers'!$C:$K,5,FALSE)</f>
        <v>1327</v>
      </c>
      <c r="J35" s="15">
        <f>VLOOKUP($D:$D,'Bed Numbers'!$C:$K,6,FALSE)</f>
        <v>957</v>
      </c>
      <c r="K35" s="15">
        <f>VLOOKUP($D:$D,'Bed Numbers'!$C:$K,7,FALSE)</f>
        <v>847</v>
      </c>
      <c r="L35" s="15">
        <f>VLOOKUP($D:$D,'Bed Numbers'!$C:$K,8,FALSE)</f>
        <v>957</v>
      </c>
      <c r="M35" s="15">
        <f>VLOOKUP($D:$D,'Bed Numbers'!$C:$K,9,FALSE)</f>
        <v>935</v>
      </c>
      <c r="N35" s="26">
        <f t="shared" si="0"/>
        <v>0.9272685818513452</v>
      </c>
      <c r="O35" s="26">
        <f t="shared" si="1"/>
        <v>0.88505747126436785</v>
      </c>
      <c r="P35" s="27">
        <f t="shared" si="2"/>
        <v>0.89813874788494075</v>
      </c>
      <c r="Q35" s="27">
        <f t="shared" si="3"/>
        <v>0.97701149425287359</v>
      </c>
      <c r="R35" s="15">
        <v>503</v>
      </c>
      <c r="S35" s="15">
        <f t="shared" si="4"/>
        <v>4.3790589794565946</v>
      </c>
      <c r="T35" s="15">
        <f t="shared" si="5"/>
        <v>4.4970178926441351</v>
      </c>
      <c r="U35" s="15">
        <f t="shared" si="6"/>
        <v>8.8760768721007288</v>
      </c>
      <c r="V35" s="15" t="str">
        <f>VLOOKUP($D:$D,'Spec Lookup'!$A:$C,2,FALSE)</f>
        <v>100 - GENERAL SURGERY - STANDARD</v>
      </c>
      <c r="W35" s="15" t="str">
        <f>IF(VLOOKUP($D:$D,'Spec Lookup'!$A:$C,3,FALSE)=0,"",VLOOKUP($D:$D,'Spec Lookup'!$A:$C,3,FALSE))</f>
        <v/>
      </c>
    </row>
    <row r="36" spans="1:23" x14ac:dyDescent="0.25">
      <c r="A36" s="29" t="s">
        <v>91</v>
      </c>
      <c r="B36" s="30">
        <v>503</v>
      </c>
      <c r="D36" s="15" t="s">
        <v>573</v>
      </c>
      <c r="E36" s="15">
        <v>806</v>
      </c>
      <c r="F36" s="15">
        <f>VLOOKUP($D:$D,'Bed Numbers'!$C:$K,2,FALSE)</f>
        <v>2919</v>
      </c>
      <c r="G36" s="15">
        <f>VLOOKUP($D:$D,'Bed Numbers'!$C:$K,3,FALSE)</f>
        <v>2703.3333333333335</v>
      </c>
      <c r="H36" s="15">
        <f>VLOOKUP($D:$D,'Bed Numbers'!$C:$K,4,FALSE)</f>
        <v>1559</v>
      </c>
      <c r="I36" s="15">
        <f>VLOOKUP($D:$D,'Bed Numbers'!$C:$K,5,FALSE)</f>
        <v>1422.5</v>
      </c>
      <c r="J36" s="15">
        <f>VLOOKUP($D:$D,'Bed Numbers'!$C:$K,6,FALSE)</f>
        <v>1914</v>
      </c>
      <c r="K36" s="15">
        <f>VLOOKUP($D:$D,'Bed Numbers'!$C:$K,7,FALSE)</f>
        <v>1842.5</v>
      </c>
      <c r="L36" s="15">
        <f>VLOOKUP($D:$D,'Bed Numbers'!$C:$K,8,FALSE)</f>
        <v>1056</v>
      </c>
      <c r="M36" s="15">
        <f>VLOOKUP($D:$D,'Bed Numbers'!$C:$K,9,FALSE)</f>
        <v>944.25</v>
      </c>
      <c r="N36" s="26">
        <f t="shared" si="0"/>
        <v>0.92611624985725716</v>
      </c>
      <c r="O36" s="26">
        <f t="shared" si="1"/>
        <v>0.96264367816091956</v>
      </c>
      <c r="P36" s="27">
        <f t="shared" si="2"/>
        <v>0.91244387427838358</v>
      </c>
      <c r="Q36" s="27">
        <f t="shared" si="3"/>
        <v>0.89417613636363635</v>
      </c>
      <c r="R36" s="15">
        <v>806</v>
      </c>
      <c r="S36" s="15">
        <f t="shared" si="4"/>
        <v>5.639991728701407</v>
      </c>
      <c r="T36" s="15">
        <f t="shared" si="5"/>
        <v>2.9364143920595533</v>
      </c>
      <c r="U36" s="15">
        <f t="shared" si="6"/>
        <v>8.5764061207609608</v>
      </c>
      <c r="V36" s="15" t="str">
        <f>VLOOKUP($D:$D,'Spec Lookup'!$A:$C,2,FALSE)</f>
        <v>328 - STROKE MEDICINE - STANDARD</v>
      </c>
      <c r="W36" s="15" t="str">
        <f>IF(VLOOKUP($D:$D,'Spec Lookup'!$A:$C,3,FALSE)=0,"",VLOOKUP($D:$D,'Spec Lookup'!$A:$C,3,FALSE))</f>
        <v>300 - GENERAL MEDICINE - STANDARD</v>
      </c>
    </row>
    <row r="37" spans="1:23" x14ac:dyDescent="0.25">
      <c r="A37" s="29" t="s">
        <v>506</v>
      </c>
      <c r="B37" s="30">
        <v>4</v>
      </c>
      <c r="D37" s="15" t="s">
        <v>437</v>
      </c>
      <c r="E37" s="15">
        <v>686</v>
      </c>
      <c r="F37" s="15">
        <f>VLOOKUP($D:$D,'Bed Numbers'!$C:$K,2,FALSE)</f>
        <v>1391</v>
      </c>
      <c r="G37" s="15">
        <f>VLOOKUP($D:$D,'Bed Numbers'!$C:$K,3,FALSE)</f>
        <v>1385.75</v>
      </c>
      <c r="H37" s="15">
        <f>VLOOKUP($D:$D,'Bed Numbers'!$C:$K,4,FALSE)</f>
        <v>1050.75</v>
      </c>
      <c r="I37" s="15">
        <f>VLOOKUP($D:$D,'Bed Numbers'!$C:$K,5,FALSE)</f>
        <v>1039.1666666666667</v>
      </c>
      <c r="J37" s="15">
        <f>VLOOKUP($D:$D,'Bed Numbers'!$C:$K,6,FALSE)</f>
        <v>1243</v>
      </c>
      <c r="K37" s="15">
        <f>VLOOKUP($D:$D,'Bed Numbers'!$C:$K,7,FALSE)</f>
        <v>1239.5</v>
      </c>
      <c r="L37" s="15">
        <f>VLOOKUP($D:$D,'Bed Numbers'!$C:$K,8,FALSE)</f>
        <v>694</v>
      </c>
      <c r="M37" s="15">
        <f>VLOOKUP($D:$D,'Bed Numbers'!$C:$K,9,FALSE)</f>
        <v>684.5</v>
      </c>
      <c r="N37" s="26">
        <f t="shared" si="0"/>
        <v>0.99622573687994254</v>
      </c>
      <c r="O37" s="26">
        <f t="shared" si="1"/>
        <v>0.99718423169750603</v>
      </c>
      <c r="P37" s="27">
        <f t="shared" si="2"/>
        <v>0.98897612816242375</v>
      </c>
      <c r="Q37" s="27">
        <f t="shared" si="3"/>
        <v>0.98631123919308361</v>
      </c>
      <c r="R37" s="15">
        <v>686</v>
      </c>
      <c r="S37" s="15">
        <f t="shared" si="4"/>
        <v>3.8268950437317786</v>
      </c>
      <c r="T37" s="15">
        <f t="shared" si="5"/>
        <v>2.5126336248785228</v>
      </c>
      <c r="U37" s="15">
        <f t="shared" si="6"/>
        <v>6.3395286686103018</v>
      </c>
      <c r="V37" s="15" t="str">
        <f>VLOOKUP($D:$D,'Spec Lookup'!$A:$C,2,FALSE)</f>
        <v>300 - GENERAL MEDICINE - STANDARD</v>
      </c>
      <c r="W37" s="15" t="str">
        <f>IF(VLOOKUP($D:$D,'Spec Lookup'!$A:$C,3,FALSE)=0,"",VLOOKUP($D:$D,'Spec Lookup'!$A:$C,3,FALSE))</f>
        <v/>
      </c>
    </row>
    <row r="38" spans="1:23" x14ac:dyDescent="0.25">
      <c r="A38" s="29" t="s">
        <v>573</v>
      </c>
      <c r="B38" s="30">
        <v>806</v>
      </c>
      <c r="D38" s="15" t="s">
        <v>281</v>
      </c>
      <c r="E38" s="15">
        <v>239</v>
      </c>
      <c r="F38" s="15">
        <f>VLOOKUP($D:$D,'Bed Numbers'!$C:$K,2,FALSE)</f>
        <v>650.5</v>
      </c>
      <c r="G38" s="15">
        <f>VLOOKUP($D:$D,'Bed Numbers'!$C:$K,3,FALSE)</f>
        <v>634.25</v>
      </c>
      <c r="H38" s="15">
        <f>VLOOKUP($D:$D,'Bed Numbers'!$C:$K,4,FALSE)</f>
        <v>885.5</v>
      </c>
      <c r="I38" s="15">
        <f>VLOOKUP($D:$D,'Bed Numbers'!$C:$K,5,FALSE)</f>
        <v>837.75</v>
      </c>
      <c r="J38" s="15">
        <f>VLOOKUP($D:$D,'Bed Numbers'!$C:$K,6,FALSE)</f>
        <v>588</v>
      </c>
      <c r="K38" s="15">
        <f>VLOOKUP($D:$D,'Bed Numbers'!$C:$K,7,FALSE)</f>
        <v>588</v>
      </c>
      <c r="L38" s="15">
        <f>VLOOKUP($D:$D,'Bed Numbers'!$C:$K,8,FALSE)</f>
        <v>304.5</v>
      </c>
      <c r="M38" s="15">
        <f>VLOOKUP($D:$D,'Bed Numbers'!$C:$K,9,FALSE)</f>
        <v>296</v>
      </c>
      <c r="N38" s="26">
        <f t="shared" si="0"/>
        <v>0.9750192159877018</v>
      </c>
      <c r="O38" s="26">
        <f t="shared" si="1"/>
        <v>1</v>
      </c>
      <c r="P38" s="27">
        <f t="shared" si="2"/>
        <v>0.94607566346696781</v>
      </c>
      <c r="Q38" s="27">
        <f t="shared" si="3"/>
        <v>0.97208538587848936</v>
      </c>
      <c r="R38" s="15">
        <v>239</v>
      </c>
      <c r="S38" s="15">
        <f t="shared" si="4"/>
        <v>5.1140167364016733</v>
      </c>
      <c r="T38" s="15">
        <f t="shared" si="5"/>
        <v>4.743723849372385</v>
      </c>
      <c r="U38" s="15">
        <f t="shared" si="6"/>
        <v>9.8577405857740583</v>
      </c>
      <c r="V38" s="15" t="str">
        <f>VLOOKUP($D:$D,'Spec Lookup'!$A:$C,2,FALSE)</f>
        <v>100 - GENERAL SURGERY - STANDARD</v>
      </c>
      <c r="W38" s="15" t="str">
        <f>IF(VLOOKUP($D:$D,'Spec Lookup'!$A:$C,3,FALSE)=0,"",VLOOKUP($D:$D,'Spec Lookup'!$A:$C,3,FALSE))</f>
        <v/>
      </c>
    </row>
    <row r="39" spans="1:23" x14ac:dyDescent="0.25">
      <c r="A39" s="29" t="s">
        <v>437</v>
      </c>
      <c r="B39" s="30">
        <v>686</v>
      </c>
    </row>
    <row r="40" spans="1:23" x14ac:dyDescent="0.25">
      <c r="A40" s="29" t="s">
        <v>281</v>
      </c>
      <c r="B40" s="30">
        <v>239</v>
      </c>
    </row>
    <row r="41" spans="1:23" x14ac:dyDescent="0.25">
      <c r="A41" s="29" t="s">
        <v>667</v>
      </c>
      <c r="B41" s="30"/>
    </row>
    <row r="42" spans="1:23" x14ac:dyDescent="0.25">
      <c r="A42" s="29" t="s">
        <v>525</v>
      </c>
      <c r="B42" s="30">
        <v>19164</v>
      </c>
    </row>
  </sheetData>
  <autoFilter ref="D1:W38" xr:uid="{00000000-0001-0000-0300-000000000000}"/>
  <conditionalFormatting sqref="N2:Q38">
    <cfRule type="cellIs" dxfId="0" priority="1" operator="lessThan">
      <formula>0.85</formula>
    </cfRule>
  </conditionalFormatting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92B6C-69E8-4E01-AB1F-D7AC367D075C}">
  <dimension ref="A1:C39"/>
  <sheetViews>
    <sheetView topLeftCell="A31" workbookViewId="0">
      <selection activeCell="F40" sqref="F40"/>
    </sheetView>
  </sheetViews>
  <sheetFormatPr defaultRowHeight="15" x14ac:dyDescent="0.25"/>
  <cols>
    <col min="1" max="1" width="35.42578125" bestFit="1" customWidth="1"/>
    <col min="2" max="2" width="39.5703125" bestFit="1" customWidth="1"/>
  </cols>
  <sheetData>
    <row r="1" spans="1:3" x14ac:dyDescent="0.25">
      <c r="A1" t="s">
        <v>354</v>
      </c>
      <c r="B1" t="s">
        <v>526</v>
      </c>
    </row>
    <row r="2" spans="1:3" x14ac:dyDescent="0.25">
      <c r="A2" t="s">
        <v>40</v>
      </c>
      <c r="B2" t="s">
        <v>527</v>
      </c>
    </row>
    <row r="3" spans="1:3" x14ac:dyDescent="0.25">
      <c r="A3" t="s">
        <v>189</v>
      </c>
      <c r="B3" t="s">
        <v>528</v>
      </c>
    </row>
    <row r="4" spans="1:3" x14ac:dyDescent="0.25">
      <c r="A4" t="s">
        <v>38</v>
      </c>
      <c r="B4" t="s">
        <v>527</v>
      </c>
      <c r="C4" t="s">
        <v>529</v>
      </c>
    </row>
    <row r="5" spans="1:3" x14ac:dyDescent="0.25">
      <c r="A5" t="s">
        <v>257</v>
      </c>
      <c r="B5" t="s">
        <v>530</v>
      </c>
    </row>
    <row r="6" spans="1:3" x14ac:dyDescent="0.25">
      <c r="A6" t="s">
        <v>273</v>
      </c>
      <c r="B6" t="s">
        <v>531</v>
      </c>
    </row>
    <row r="7" spans="1:3" x14ac:dyDescent="0.25">
      <c r="A7" t="s">
        <v>260</v>
      </c>
      <c r="B7" t="s">
        <v>530</v>
      </c>
    </row>
    <row r="8" spans="1:3" x14ac:dyDescent="0.25">
      <c r="A8" t="s">
        <v>191</v>
      </c>
      <c r="B8" t="s">
        <v>557</v>
      </c>
    </row>
    <row r="9" spans="1:3" x14ac:dyDescent="0.25">
      <c r="A9" t="s">
        <v>207</v>
      </c>
      <c r="B9" t="s">
        <v>558</v>
      </c>
    </row>
    <row r="10" spans="1:3" x14ac:dyDescent="0.25">
      <c r="A10" t="s">
        <v>208</v>
      </c>
      <c r="B10" t="s">
        <v>532</v>
      </c>
      <c r="C10" t="s">
        <v>530</v>
      </c>
    </row>
    <row r="11" spans="1:3" x14ac:dyDescent="0.25">
      <c r="A11" t="s">
        <v>261</v>
      </c>
      <c r="B11" t="s">
        <v>533</v>
      </c>
      <c r="C11" t="s">
        <v>530</v>
      </c>
    </row>
    <row r="12" spans="1:3" x14ac:dyDescent="0.25">
      <c r="A12" t="s">
        <v>262</v>
      </c>
      <c r="B12" t="s">
        <v>530</v>
      </c>
    </row>
    <row r="13" spans="1:3" x14ac:dyDescent="0.25">
      <c r="A13" t="s">
        <v>263</v>
      </c>
      <c r="B13" t="s">
        <v>530</v>
      </c>
    </row>
    <row r="14" spans="1:3" x14ac:dyDescent="0.25">
      <c r="A14" t="s">
        <v>41</v>
      </c>
      <c r="B14" t="s">
        <v>559</v>
      </c>
      <c r="C14" t="s">
        <v>527</v>
      </c>
    </row>
    <row r="15" spans="1:3" x14ac:dyDescent="0.25">
      <c r="A15" t="s">
        <v>42</v>
      </c>
      <c r="B15" t="s">
        <v>527</v>
      </c>
    </row>
    <row r="16" spans="1:3" x14ac:dyDescent="0.25">
      <c r="A16" t="s">
        <v>43</v>
      </c>
      <c r="B16" t="s">
        <v>527</v>
      </c>
    </row>
    <row r="17" spans="1:3" x14ac:dyDescent="0.25">
      <c r="A17" t="s">
        <v>355</v>
      </c>
      <c r="B17" t="s">
        <v>526</v>
      </c>
    </row>
    <row r="18" spans="1:3" x14ac:dyDescent="0.25">
      <c r="A18" t="s">
        <v>37</v>
      </c>
      <c r="B18" t="s">
        <v>534</v>
      </c>
    </row>
    <row r="19" spans="1:3" x14ac:dyDescent="0.25">
      <c r="A19" t="s">
        <v>79</v>
      </c>
      <c r="B19" t="s">
        <v>527</v>
      </c>
    </row>
    <row r="20" spans="1:3" x14ac:dyDescent="0.25">
      <c r="A20" t="s">
        <v>82</v>
      </c>
      <c r="B20" t="s">
        <v>527</v>
      </c>
      <c r="C20" t="s">
        <v>529</v>
      </c>
    </row>
    <row r="21" spans="1:3" x14ac:dyDescent="0.25">
      <c r="A21" t="s">
        <v>212</v>
      </c>
      <c r="B21" t="s">
        <v>558</v>
      </c>
    </row>
    <row r="22" spans="1:3" x14ac:dyDescent="0.25">
      <c r="A22" t="s">
        <v>85</v>
      </c>
      <c r="B22" t="s">
        <v>527</v>
      </c>
    </row>
    <row r="23" spans="1:3" x14ac:dyDescent="0.25">
      <c r="A23" t="s">
        <v>192</v>
      </c>
      <c r="B23" t="s">
        <v>557</v>
      </c>
    </row>
    <row r="24" spans="1:3" x14ac:dyDescent="0.25">
      <c r="A24" t="s">
        <v>196</v>
      </c>
      <c r="B24" t="s">
        <v>528</v>
      </c>
    </row>
    <row r="25" spans="1:3" x14ac:dyDescent="0.25">
      <c r="A25" t="s">
        <v>214</v>
      </c>
      <c r="B25" t="s">
        <v>532</v>
      </c>
    </row>
    <row r="26" spans="1:3" x14ac:dyDescent="0.25">
      <c r="A26" t="s">
        <v>270</v>
      </c>
      <c r="B26" t="s">
        <v>530</v>
      </c>
    </row>
    <row r="27" spans="1:3" x14ac:dyDescent="0.25">
      <c r="A27" t="s">
        <v>272</v>
      </c>
      <c r="B27" t="s">
        <v>527</v>
      </c>
    </row>
    <row r="28" spans="1:3" x14ac:dyDescent="0.25">
      <c r="A28" t="s">
        <v>292</v>
      </c>
      <c r="B28" t="s">
        <v>531</v>
      </c>
    </row>
    <row r="29" spans="1:3" x14ac:dyDescent="0.25">
      <c r="A29" t="s">
        <v>269</v>
      </c>
      <c r="B29" t="s">
        <v>530</v>
      </c>
    </row>
    <row r="30" spans="1:3" x14ac:dyDescent="0.25">
      <c r="A30" t="s">
        <v>89</v>
      </c>
      <c r="B30" t="s">
        <v>559</v>
      </c>
      <c r="C30" t="s">
        <v>527</v>
      </c>
    </row>
    <row r="31" spans="1:3" x14ac:dyDescent="0.25">
      <c r="A31" t="s">
        <v>36</v>
      </c>
      <c r="B31" t="s">
        <v>527</v>
      </c>
    </row>
    <row r="32" spans="1:3" x14ac:dyDescent="0.25">
      <c r="A32" t="s">
        <v>33</v>
      </c>
      <c r="B32" t="s">
        <v>527</v>
      </c>
    </row>
    <row r="33" spans="1:3" x14ac:dyDescent="0.25">
      <c r="A33" t="s">
        <v>285</v>
      </c>
      <c r="B33" t="s">
        <v>530</v>
      </c>
    </row>
    <row r="34" spans="1:3" x14ac:dyDescent="0.25">
      <c r="A34" t="s">
        <v>283</v>
      </c>
      <c r="B34" t="s">
        <v>530</v>
      </c>
    </row>
    <row r="35" spans="1:3" x14ac:dyDescent="0.25">
      <c r="A35" t="s">
        <v>80</v>
      </c>
      <c r="B35" t="s">
        <v>527</v>
      </c>
    </row>
    <row r="36" spans="1:3" x14ac:dyDescent="0.25">
      <c r="A36" t="s">
        <v>91</v>
      </c>
      <c r="B36" t="s">
        <v>530</v>
      </c>
    </row>
    <row r="37" spans="1:3" x14ac:dyDescent="0.25">
      <c r="A37" s="13" t="s">
        <v>281</v>
      </c>
      <c r="B37" t="s">
        <v>530</v>
      </c>
    </row>
    <row r="38" spans="1:3" x14ac:dyDescent="0.25">
      <c r="A38" s="15" t="s">
        <v>573</v>
      </c>
      <c r="B38" t="s">
        <v>559</v>
      </c>
      <c r="C38" t="s">
        <v>527</v>
      </c>
    </row>
    <row r="39" spans="1:3" x14ac:dyDescent="0.25">
      <c r="A39" s="16" t="s">
        <v>437</v>
      </c>
      <c r="B39" t="s">
        <v>527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948AB30BFE6243AABB3528D90F19F1" ma:contentTypeVersion="14" ma:contentTypeDescription="Create a new document." ma:contentTypeScope="" ma:versionID="1a2712acff2f40f279aee109298ff013">
  <xsd:schema xmlns:xsd="http://www.w3.org/2001/XMLSchema" xmlns:xs="http://www.w3.org/2001/XMLSchema" xmlns:p="http://schemas.microsoft.com/office/2006/metadata/properties" xmlns:ns2="493633fb-ad58-458c-8f03-74801c59b150" xmlns:ns3="4b5e219b-a606-444b-8cdc-b77a3d60cc90" targetNamespace="http://schemas.microsoft.com/office/2006/metadata/properties" ma:root="true" ma:fieldsID="23f755be507b6e9b5453e899b2d65b12" ns2:_="" ns3:_="">
    <xsd:import namespace="493633fb-ad58-458c-8f03-74801c59b150"/>
    <xsd:import namespace="4b5e219b-a606-444b-8cdc-b77a3d60cc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633fb-ad58-458c-8f03-74801c59b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e219b-a606-444b-8cdc-b77a3d60c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0A844C-4D16-4705-A397-0695DCB436CC}"/>
</file>

<file path=customXml/itemProps2.xml><?xml version="1.0" encoding="utf-8"?>
<ds:datastoreItem xmlns:ds="http://schemas.openxmlformats.org/officeDocument/2006/customXml" ds:itemID="{11F209DE-4EE3-442A-8823-24F9E1B5FC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A4FB9F-A36F-4335-AE66-0BEA88963275}">
  <ds:schemaRefs>
    <ds:schemaRef ds:uri="http://schemas.microsoft.com/office/2006/metadata/properties"/>
    <ds:schemaRef ds:uri="http://schemas.microsoft.com/office/infopath/2007/PartnerControls"/>
    <ds:schemaRef ds:uri="da6aa8f7-79b8-4f84-8283-65723ed214e4"/>
    <ds:schemaRef ds:uri="47c8b3e6-1893-4747-8ada-d22435b80e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Unify Report</vt:lpstr>
      <vt:lpstr>Ward Mapping</vt:lpstr>
      <vt:lpstr>Bed Numbers</vt:lpstr>
      <vt:lpstr>Distinct Wards</vt:lpstr>
      <vt:lpstr>Spec Lookup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Hughes Dara (UHMB)</dc:creator>
  <cp:keywords/>
  <dc:description/>
  <cp:lastModifiedBy>Liam Knight</cp:lastModifiedBy>
  <cp:revision/>
  <dcterms:created xsi:type="dcterms:W3CDTF">2021-01-11T17:01:45Z</dcterms:created>
  <dcterms:modified xsi:type="dcterms:W3CDTF">2024-03-12T13:25:11Z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0x0101000D948AB30BFE6243AABB3528D90F19F1</vt:lpwstr>
  </property>
  <property fmtid="{D5CDD505-2E9C-101B-9397-08002B2CF9AE}" pid="3" name="MediaServiceImageTags">
    <vt:lpwstr/>
  </property>
</Properties>
</file>